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digitalbridgellc-my.sharepoint.com/personal/stephen_arenholz_digitalbridge_com/Documents/DBRG/Earnings Call/2Q2024/"/>
    </mc:Choice>
  </mc:AlternateContent>
  <xr:revisionPtr revIDLastSave="1" documentId="13_ncr:1_{E3DC6BE2-0DB9-4B48-AEC0-E4764216D196}" xr6:coauthVersionLast="47" xr6:coauthVersionMax="47" xr10:uidLastSave="{6297AE54-8369-5E42-AB12-DD4B9AFF4A2D}"/>
  <bookViews>
    <workbookView xWindow="0" yWindow="500" windowWidth="38620" windowHeight="21100" tabRatio="694" activeTab="9" xr2:uid="{00000000-000D-0000-FFFF-FFFF00000000}"/>
  </bookViews>
  <sheets>
    <sheet name="Cover" sheetId="2" r:id="rId1"/>
    <sheet name="Summary Financial Metrics" sheetId="3" r:id="rId2"/>
    <sheet name="FEEUM FRE and DE" sheetId="4" r:id="rId3"/>
    <sheet name="Fund Performance" sheetId="5" r:id="rId4"/>
    <sheet name="Capitalization" sheetId="6" r:id="rId5"/>
    <sheet name="GP Affiliated Investments" sheetId="7" r:id="rId6"/>
    <sheet name="ER-Balance Sheet" sheetId="8" r:id="rId7"/>
    <sheet name="Non-GAAP Reconciliations" sheetId="9" r:id="rId8"/>
    <sheet name="GAAP Caption Reconciliation" sheetId="10" r:id="rId9"/>
    <sheet name="BS Reconciliation" sheetId="11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1" l="1"/>
  <c r="K13" i="11"/>
  <c r="I13" i="11"/>
  <c r="H13" i="11"/>
  <c r="G13" i="11"/>
  <c r="F13" i="11"/>
  <c r="D13" i="11"/>
  <c r="C13" i="11"/>
  <c r="L7" i="11"/>
  <c r="K7" i="11"/>
  <c r="I7" i="11"/>
  <c r="H7" i="11"/>
  <c r="G7" i="11"/>
  <c r="F7" i="11"/>
  <c r="D7" i="11"/>
  <c r="C7" i="11"/>
  <c r="L21" i="10"/>
  <c r="K21" i="10"/>
  <c r="I21" i="10"/>
  <c r="H21" i="10"/>
  <c r="G21" i="10"/>
  <c r="F21" i="10"/>
  <c r="L14" i="10"/>
  <c r="K14" i="10"/>
  <c r="I14" i="10"/>
  <c r="H14" i="10"/>
  <c r="G14" i="10"/>
  <c r="F14" i="10"/>
  <c r="D14" i="10"/>
  <c r="C14" i="10"/>
  <c r="L7" i="10"/>
  <c r="K7" i="10"/>
  <c r="I7" i="10"/>
  <c r="H7" i="10"/>
  <c r="G7" i="10"/>
  <c r="F7" i="10"/>
  <c r="D7" i="10"/>
  <c r="C7" i="10"/>
  <c r="M5" i="9"/>
  <c r="M8" i="9"/>
  <c r="M19" i="9"/>
  <c r="M29" i="9"/>
  <c r="L5" i="9"/>
  <c r="L8" i="9"/>
  <c r="L19" i="9"/>
  <c r="L29" i="9"/>
  <c r="J5" i="9"/>
  <c r="J19" i="9"/>
  <c r="J29" i="9"/>
  <c r="I5" i="9"/>
  <c r="I8" i="9"/>
  <c r="I19" i="9"/>
  <c r="I29" i="9"/>
  <c r="H5" i="9"/>
  <c r="H8" i="9"/>
  <c r="H19" i="9"/>
  <c r="H29" i="9"/>
  <c r="G5" i="9"/>
  <c r="G8" i="9"/>
  <c r="G19" i="9"/>
  <c r="G29" i="9"/>
  <c r="E5" i="9"/>
  <c r="E19" i="9"/>
  <c r="E29" i="9"/>
  <c r="D5" i="9"/>
  <c r="D19" i="9"/>
  <c r="D29" i="9"/>
  <c r="B8" i="7"/>
  <c r="K15" i="7"/>
  <c r="J15" i="7"/>
  <c r="H15" i="7"/>
  <c r="G15" i="7"/>
  <c r="F15" i="7"/>
  <c r="E15" i="7"/>
  <c r="C15" i="7"/>
  <c r="B15" i="7"/>
  <c r="K8" i="7"/>
  <c r="J8" i="7"/>
  <c r="H8" i="7"/>
  <c r="G8" i="7"/>
  <c r="F8" i="7"/>
  <c r="E8" i="7"/>
  <c r="C8" i="7"/>
  <c r="D20" i="6"/>
  <c r="C20" i="6"/>
  <c r="I10" i="4"/>
  <c r="F10" i="4"/>
  <c r="K26" i="4"/>
  <c r="L26" i="4"/>
  <c r="O18" i="4"/>
  <c r="O26" i="4"/>
  <c r="O28" i="4"/>
  <c r="N18" i="4"/>
  <c r="N26" i="4"/>
  <c r="N28" i="4"/>
  <c r="L18" i="4"/>
  <c r="L28" i="4"/>
  <c r="K18" i="4"/>
  <c r="K28" i="4"/>
  <c r="J18" i="4"/>
  <c r="J26" i="4"/>
  <c r="J28" i="4"/>
  <c r="I18" i="4"/>
  <c r="I26" i="4"/>
  <c r="I28" i="4"/>
  <c r="G18" i="4"/>
  <c r="G28" i="4"/>
  <c r="F18" i="4"/>
  <c r="F28" i="4"/>
  <c r="K10" i="4"/>
  <c r="O10" i="4"/>
  <c r="N10" i="4"/>
  <c r="L10" i="4"/>
  <c r="J10" i="4"/>
  <c r="G10" i="4"/>
  <c r="E22" i="3"/>
  <c r="N15" i="3"/>
  <c r="M15" i="3"/>
  <c r="K15" i="3"/>
  <c r="J15" i="3"/>
  <c r="I15" i="3"/>
  <c r="H15" i="3"/>
  <c r="F15" i="3"/>
  <c r="E15" i="3"/>
  <c r="N13" i="3"/>
  <c r="M13" i="3"/>
  <c r="K13" i="3"/>
  <c r="J13" i="3"/>
  <c r="I13" i="3"/>
  <c r="H13" i="3"/>
  <c r="F13" i="3"/>
  <c r="E13" i="3"/>
  <c r="D21" i="10"/>
  <c r="C21" i="10"/>
</calcChain>
</file>

<file path=xl/sharedStrings.xml><?xml version="1.0" encoding="utf-8"?>
<sst xmlns="http://schemas.openxmlformats.org/spreadsheetml/2006/main" count="264" uniqueCount="189">
  <si>
    <t>DIGITALBRIDGE</t>
  </si>
  <si>
    <t>EARNINGS PRESENTATION</t>
  </si>
  <si>
    <t>2Q 2024</t>
  </si>
  <si>
    <t>($ and shares in thousands, except FEEUM and per share data)</t>
  </si>
  <si>
    <t>4Q24</t>
  </si>
  <si>
    <t>3Q24</t>
  </si>
  <si>
    <t>2Q24</t>
  </si>
  <si>
    <t>1Q24</t>
  </si>
  <si>
    <t>4Q23</t>
  </si>
  <si>
    <t>3Q23</t>
  </si>
  <si>
    <t>2Q23</t>
  </si>
  <si>
    <t>1Q23</t>
  </si>
  <si>
    <t>4Q22</t>
  </si>
  <si>
    <t>3Q22</t>
  </si>
  <si>
    <t>GAAP Results:</t>
  </si>
  <si>
    <t>Fee revenue</t>
  </si>
  <si>
    <t>Net income (loss) attributable to common stockholders</t>
  </si>
  <si>
    <t>Net income (loss) attributable to common stockholders per basic share</t>
  </si>
  <si>
    <t>Common dividend per share</t>
  </si>
  <si>
    <t>Non-GAAP Results:</t>
  </si>
  <si>
    <t>FRE per basic share</t>
  </si>
  <si>
    <t>DE per basic share</t>
  </si>
  <si>
    <t>Fee Earning Equity Under Management ("FEEUM") (in billions)</t>
  </si>
  <si>
    <t>Balance Sheet and Capitalization</t>
  </si>
  <si>
    <t>Total assets</t>
  </si>
  <si>
    <t>Total debt principal</t>
  </si>
  <si>
    <t>Corporate cash</t>
  </si>
  <si>
    <t>Corporate cash &amp; VFN / Revolver borrowing availability</t>
  </si>
  <si>
    <t>Perpetual Preferred Equity, $25 per share liquidation preference</t>
  </si>
  <si>
    <t>Share Count</t>
  </si>
  <si>
    <t>($ in millions)</t>
  </si>
  <si>
    <t>Fee Earning Equity Under Management</t>
  </si>
  <si>
    <t>6/30/24 Fee Rate</t>
  </si>
  <si>
    <t>DigitalBridge Partners I (DBP I)</t>
  </si>
  <si>
    <t>DigitalBridge Partners II (DBP II)</t>
  </si>
  <si>
    <t>Co-Investment Vehicles</t>
  </si>
  <si>
    <t>InfraBridge</t>
  </si>
  <si>
    <t>Core, Credit and Liquid Strategies</t>
  </si>
  <si>
    <t>Separately Capitalized Portfolio Companies</t>
  </si>
  <si>
    <t>($ in thousands)</t>
  </si>
  <si>
    <t>Cash compensation</t>
  </si>
  <si>
    <t>Administrative and other expenses</t>
  </si>
  <si>
    <t>Start-Up FRE</t>
  </si>
  <si>
    <t>Distributed carried interest and incentive fees subject to realization events, net of expense allocation</t>
  </si>
  <si>
    <t>Interest, dividend and other income</t>
  </si>
  <si>
    <t>Other realized gain (loss)</t>
  </si>
  <si>
    <t>Interest expense and preferred dividends</t>
  </si>
  <si>
    <t>Placement fee and other expenses</t>
  </si>
  <si>
    <t>Income tax benefit (expense)</t>
  </si>
  <si>
    <t>Start-up FRE</t>
  </si>
  <si>
    <t>DBP Series</t>
  </si>
  <si>
    <t>($ in millions, as of June 30, 2024)</t>
  </si>
  <si>
    <t>Total Commitments</t>
  </si>
  <si>
    <t>Investment Value</t>
  </si>
  <si>
    <t>Unrealized</t>
  </si>
  <si>
    <t>Gross</t>
  </si>
  <si>
    <t>Net</t>
  </si>
  <si>
    <t>Value-Add</t>
  </si>
  <si>
    <t>DBP I</t>
  </si>
  <si>
    <t>1.6x</t>
  </si>
  <si>
    <t xml:space="preserve"> 1.4x   </t>
  </si>
  <si>
    <t>DBP II</t>
  </si>
  <si>
    <t>1.3x</t>
  </si>
  <si>
    <t>1.2x</t>
  </si>
  <si>
    <t>Core</t>
  </si>
  <si>
    <t>SAF</t>
  </si>
  <si>
    <t>1.1x</t>
  </si>
  <si>
    <t>GIF I</t>
  </si>
  <si>
    <t>GIF II</t>
  </si>
  <si>
    <t>0.8x</t>
  </si>
  <si>
    <t>0.7x</t>
  </si>
  <si>
    <t>&lt;0%</t>
  </si>
  <si>
    <t>Credit</t>
  </si>
  <si>
    <t>Credit I</t>
  </si>
  <si>
    <t xml:space="preserve"> 1.1x   </t>
  </si>
  <si>
    <t>($ and shares in thousands, as of June 30, 2024)</t>
  </si>
  <si>
    <r>
      <rPr>
        <b/>
        <i/>
        <sz val="9"/>
        <color rgb="FFFFFFFF"/>
        <rFont val="Arial"/>
        <family val="2"/>
      </rPr>
      <t xml:space="preserve">Securitized Notes </t>
    </r>
    <r>
      <rPr>
        <i/>
        <sz val="9"/>
        <color rgb="FFFFFFFF"/>
        <rFont val="Arial"/>
        <family val="2"/>
      </rPr>
      <t>- Class A-2 Term Notes</t>
    </r>
  </si>
  <si>
    <t>Amount Outstanding</t>
  </si>
  <si>
    <t>Interest Rate (per annum)</t>
  </si>
  <si>
    <t>Anticipated Repayment Date</t>
  </si>
  <si>
    <t xml:space="preserve"> September 25, 2026</t>
  </si>
  <si>
    <t>Kroll Rating</t>
  </si>
  <si>
    <t>BBB</t>
  </si>
  <si>
    <r>
      <rPr>
        <b/>
        <i/>
        <sz val="9"/>
        <color rgb="FFFFFFFF"/>
        <rFont val="Arial"/>
        <family val="2"/>
      </rPr>
      <t xml:space="preserve">Revolver </t>
    </r>
    <r>
      <rPr>
        <i/>
        <sz val="9"/>
        <color rgb="FFFFFFFF"/>
        <rFont val="Arial"/>
        <family val="2"/>
      </rPr>
      <t>- Class A-1 Variable Funding Notes</t>
    </r>
  </si>
  <si>
    <t>Maximum Available</t>
  </si>
  <si>
    <t>1M Term SOFR + 3.00%</t>
  </si>
  <si>
    <t>Liquidation 
preference</t>
  </si>
  <si>
    <t>Shares outstanding</t>
  </si>
  <si>
    <t>Perpetual preferred stock</t>
  </si>
  <si>
    <t>Series H 7.125% cumulative redeemable perpetual preferred stock</t>
  </si>
  <si>
    <t>Series I  7.15% cumulative redeemable perpetual preferred stock</t>
  </si>
  <si>
    <t>Series J  7.125% cumulative redeemable perpetual preferred stock</t>
  </si>
  <si>
    <t>Total preferred stock</t>
  </si>
  <si>
    <t xml:space="preserve">Consolidated </t>
  </si>
  <si>
    <t>GP Affiliated Investments</t>
  </si>
  <si>
    <t>Other Funds &amp; Warehoused Investments 
(InfraBridge, Core, Credit, Liquid, Ventures)</t>
  </si>
  <si>
    <r>
      <rPr>
        <b/>
        <sz val="9"/>
        <color rgb="FF000000"/>
        <rFont val="Arial"/>
        <family val="2"/>
      </rPr>
      <t xml:space="preserve">Total </t>
    </r>
    <r>
      <rPr>
        <b/>
        <sz val="9"/>
        <color rgb="FF000000"/>
        <rFont val="Arial"/>
        <family val="2"/>
      </rPr>
      <t xml:space="preserve">GP </t>
    </r>
    <r>
      <rPr>
        <b/>
        <sz val="9"/>
        <color rgb="FF000000"/>
        <rFont val="Arial"/>
        <family val="2"/>
      </rPr>
      <t>A</t>
    </r>
    <r>
      <rPr>
        <b/>
        <sz val="9"/>
        <color rgb="FF000000"/>
        <rFont val="Arial"/>
        <family val="2"/>
      </rPr>
      <t xml:space="preserve">ffiliated </t>
    </r>
    <r>
      <rPr>
        <b/>
        <sz val="9"/>
        <color rgb="FF000000"/>
        <rFont val="Arial"/>
        <family val="2"/>
      </rPr>
      <t>I</t>
    </r>
    <r>
      <rPr>
        <b/>
        <sz val="9"/>
        <color rgb="FF000000"/>
        <rFont val="Arial"/>
        <family val="2"/>
      </rPr>
      <t>nvestments</t>
    </r>
    <r>
      <rPr>
        <b/>
        <sz val="9"/>
        <color rgb="FF000000"/>
        <rFont val="Arial"/>
        <family val="2"/>
      </rPr>
      <t>—</t>
    </r>
    <r>
      <rPr>
        <b/>
        <sz val="9"/>
        <color rgb="FF000000"/>
        <rFont val="Arial"/>
        <family val="2"/>
      </rPr>
      <t>Consolidated</t>
    </r>
  </si>
  <si>
    <t>Operating Company Share</t>
  </si>
  <si>
    <t>($ in thousands, unaudited)</t>
  </si>
  <si>
    <t>June 30, 2024
(Unaudited)</t>
  </si>
  <si>
    <t xml:space="preserve">Assets </t>
  </si>
  <si>
    <t>Cash and cash equivalents</t>
  </si>
  <si>
    <t>Restricted cash</t>
  </si>
  <si>
    <t>Investments</t>
  </si>
  <si>
    <t>Goodwill</t>
  </si>
  <si>
    <t>Intangible assets</t>
  </si>
  <si>
    <t>Other assets</t>
  </si>
  <si>
    <t>Due from affiliates</t>
  </si>
  <si>
    <t>Assets of discontinued operations</t>
  </si>
  <si>
    <t>Liabilities</t>
  </si>
  <si>
    <t>Debt</t>
  </si>
  <si>
    <t>Other liabilities</t>
  </si>
  <si>
    <t>Due to affiliates</t>
  </si>
  <si>
    <t>Liabilities of discontinued operations</t>
  </si>
  <si>
    <t>Total stockholders’ equity</t>
  </si>
  <si>
    <t>Total liabilities, redeemable noncontrolling interests and equity</t>
  </si>
  <si>
    <t>($ in thousands)</t>
  </si>
  <si>
    <t>Net income (loss) attributable to noncontrolling common interests in Operating Company</t>
  </si>
  <si>
    <t>Net income (loss) attributable to common interests in Operating Company and common stockholders</t>
  </si>
  <si>
    <t>Adjustments:</t>
  </si>
  <si>
    <t>Unrealized principal investment income</t>
  </si>
  <si>
    <t>Equity-based compensation</t>
  </si>
  <si>
    <t>Depreciation and amortization expense</t>
  </si>
  <si>
    <t>Amortization of deferred financing costs, debt premiums and discounts</t>
  </si>
  <si>
    <t>Preferred stock redemption (gain) loss</t>
  </si>
  <si>
    <t>Income tax (benefit) expense</t>
  </si>
  <si>
    <t>2024</t>
  </si>
  <si>
    <t>2023</t>
  </si>
  <si>
    <t>2022</t>
  </si>
  <si>
    <t>Fee Revenue</t>
  </si>
  <si>
    <t>GAAP Fee Revenue</t>
  </si>
  <si>
    <t>FRE Fee Revenue</t>
  </si>
  <si>
    <t>Compensation Expense</t>
  </si>
  <si>
    <t>GAAP Compensation Expense—Cash and Equity-Based</t>
  </si>
  <si>
    <t>Equity-Based Compensation</t>
  </si>
  <si>
    <t>FRE Cash Compensation</t>
  </si>
  <si>
    <t>Administrative and Other Expenses</t>
  </si>
  <si>
    <t>GAAP Administrative and Other Expenses</t>
  </si>
  <si>
    <t>FRE Administrative and Other Expenses</t>
  </si>
  <si>
    <t>FRE and DE Share Count</t>
  </si>
  <si>
    <t>GAAP Weighted Average Basic Shares Outstanding</t>
  </si>
  <si>
    <t>Weighted Average OP Units</t>
  </si>
  <si>
    <t>Weighted Average Unvested Restricted Stock</t>
  </si>
  <si>
    <t>FRE and DE Weighted Average Basic Shares and OP Units Outstanding</t>
  </si>
  <si>
    <t>Total Investments on Balance Sheet</t>
  </si>
  <si>
    <t>Carried Interest Allocation</t>
  </si>
  <si>
    <t>Non-Core Investments</t>
  </si>
  <si>
    <t>GP Affiliated Investments—Consolidated</t>
  </si>
  <si>
    <t>Fee Related Earnings ("FRE") Fee Revenue</t>
  </si>
  <si>
    <t>Fee Related Earnings</t>
  </si>
  <si>
    <t>Distributable Earnings ("DE")</t>
  </si>
  <si>
    <t>GAAP weighted average basic shares outstanding</t>
  </si>
  <si>
    <t>FRE and DE weighted average basic shares and OP units outstanding</t>
  </si>
  <si>
    <t>Basic shares and OP units outstanding</t>
  </si>
  <si>
    <t>Diluted shares and OP units outstanding</t>
  </si>
  <si>
    <t>DigitalBridge Partners III (DBP III)</t>
  </si>
  <si>
    <t>Realized principal investment income</t>
  </si>
  <si>
    <r>
      <t>Warehoused tower assets</t>
    </r>
    <r>
      <rPr>
        <i/>
        <sz val="9"/>
        <color rgb="FF000000"/>
        <rFont val="Arial"/>
        <family val="2"/>
      </rPr>
      <t>—</t>
    </r>
    <r>
      <rPr>
        <sz val="9"/>
        <color rgb="FF000000"/>
        <rFont val="Arial"/>
        <family val="2"/>
      </rPr>
      <t>net operating income</t>
    </r>
  </si>
  <si>
    <t>Distributable Earnings</t>
  </si>
  <si>
    <t>Inception Date</t>
  </si>
  <si>
    <t>Invested Capital</t>
  </si>
  <si>
    <t>Fund</t>
  </si>
  <si>
    <t>Available Capital</t>
  </si>
  <si>
    <t>Realized</t>
  </si>
  <si>
    <t>Total</t>
  </si>
  <si>
    <t>MOIC</t>
  </si>
  <si>
    <t>IRR</t>
  </si>
  <si>
    <t>Fully Extended Anticipated Repayment Date</t>
  </si>
  <si>
    <t>DataBank and Vantage SDC</t>
  </si>
  <si>
    <t>Total GP Affiliated Investments—Net</t>
  </si>
  <si>
    <t>Redeemable noncontrolling interests</t>
  </si>
  <si>
    <t>Total liabilities</t>
  </si>
  <si>
    <t>Noncontrolling interests in investment entities</t>
  </si>
  <si>
    <t>Noncontrolling interests in Operating Company</t>
  </si>
  <si>
    <t>Transaction-related and non-core items</t>
  </si>
  <si>
    <t>Other (gain) loss, net</t>
  </si>
  <si>
    <t>Unrealized carried interest, net of expense (allocation) reversal</t>
  </si>
  <si>
    <t>Adjustments attributable to noncontrolling interests in investment entities</t>
  </si>
  <si>
    <t>OP share of (income) loss from discontinued operations</t>
  </si>
  <si>
    <r>
      <t>Warehoused tower assets</t>
    </r>
    <r>
      <rPr>
        <i/>
        <sz val="9"/>
        <color rgb="FF000000"/>
        <rFont val="Arial"/>
        <family val="2"/>
      </rPr>
      <t>—</t>
    </r>
    <r>
      <rPr>
        <sz val="9"/>
        <color rgb="FF000000"/>
        <rFont val="Arial"/>
        <family val="2"/>
      </rPr>
      <t>straight-line adjustment to lease income and expense</t>
    </r>
  </si>
  <si>
    <t>After-tax DE</t>
  </si>
  <si>
    <t>Distributed carried interest and incentive fees subject to realization events, net of associated expense allocation</t>
  </si>
  <si>
    <t>FRE</t>
  </si>
  <si>
    <t>Consolidated Funds</t>
  </si>
  <si>
    <t>Incentive Fees</t>
  </si>
  <si>
    <t>Compensation Expense—Incentive Fees</t>
  </si>
  <si>
    <t>Non-Core and Other Items</t>
  </si>
  <si>
    <t>Placement Fees</t>
  </si>
  <si>
    <t>Reimburseable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</si>
</sst>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3" formatCode="_(* #,##0.00_);_(* \(#,##0.00\);_(* &quot;-&quot;??_);_(@_)"/>
    <numFmt numFmtId="164" formatCode="mmmm\ d\,\ yyyy"/>
    <numFmt numFmtId="165" formatCode="#0;&quot;-&quot;#0;#0;_(@_)"/>
    <numFmt numFmtId="166" formatCode="&quot;$&quot;* #,##0,_);&quot;$&quot;* \(#,##0,\);&quot;$&quot;* &quot;—&quot;_);_(@_)"/>
    <numFmt numFmtId="167" formatCode="* #,##0,;* \(#,##0,\);* &quot;—&quot;;_(@_)"/>
    <numFmt numFmtId="168" formatCode="* #,##0.00;* \(#,##0.00\);* &quot;—&quot;;_(@_)"/>
    <numFmt numFmtId="169" formatCode="&quot;$&quot;* #,##0.0,,,_);&quot;$&quot;* \(#,##0.0,,,\);&quot;$&quot;* &quot;—&quot;_);_(@_)"/>
    <numFmt numFmtId="170" formatCode="#0.00_)%;\(#0.00\)%;&quot;—&quot;_)\%;_(@_)"/>
    <numFmt numFmtId="171" formatCode="&quot;$&quot;* #,##0,,_);&quot;$&quot;* \(#,##0,,\);&quot;$&quot;* &quot;—&quot;_);_(@_)"/>
    <numFmt numFmtId="172" formatCode="* #,##0,,;* \(#,##0,,\);* &quot;—&quot;;_(@_)"/>
    <numFmt numFmtId="173" formatCode="#0.000;&quot;-&quot;#0.000;#0.000;_(@_)"/>
    <numFmt numFmtId="174" formatCode="#,##0,;&quot;-&quot;#,##0,;#,##0,;_(@_)"/>
    <numFmt numFmtId="175" formatCode="mmmm\-yy"/>
    <numFmt numFmtId="176" formatCode="mmm\-yyyy"/>
    <numFmt numFmtId="177" formatCode="&quot;$&quot;* #,##0_);&quot;$&quot;* \(#,##0\);&quot;$&quot;* &quot;—&quot;_);_(@_)"/>
    <numFmt numFmtId="178" formatCode="#0.0_)%;\(#0.0\)%;&quot;—&quot;_)\%;_(@_)"/>
    <numFmt numFmtId="179" formatCode="* #,##0;* \(#,##0\);* &quot;—&quot;;_(@_)"/>
    <numFmt numFmtId="180" formatCode="#0.#######################_)%;\(#0.#######################\)%;&quot;—&quot;_)\%;_(@_)"/>
    <numFmt numFmtId="181" formatCode="_(* #,##0_);_(* \(#,##0\);_(* &quot;-&quot;??_);_(@_)"/>
  </numFmts>
  <fonts count="38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20"/>
      <color rgb="FFFFFFFF"/>
      <name val="Franklin Gothic Book"/>
      <family val="2"/>
    </font>
    <font>
      <sz val="10"/>
      <color rgb="FFFFFFFF"/>
      <name val="Times New Roman"/>
      <family val="1"/>
    </font>
    <font>
      <sz val="32"/>
      <color rgb="FFFFFFFF"/>
      <name val="Franklin Gothic Book"/>
      <family val="2"/>
    </font>
    <font>
      <sz val="28"/>
      <color rgb="FFFFFFFF"/>
      <name val="Franklin Gothic Book"/>
      <family val="2"/>
    </font>
    <font>
      <sz val="10"/>
      <color rgb="FF000000"/>
      <name val="Franklin Gothic Book"/>
      <family val="2"/>
    </font>
    <font>
      <sz val="12"/>
      <color rgb="FF929292"/>
      <name val="Franklin Gothic Book"/>
      <family val="2"/>
    </font>
    <font>
      <b/>
      <sz val="8.3000000000000007"/>
      <color rgb="FFFFFFFF"/>
      <name val="Arial"/>
      <family val="2"/>
    </font>
    <font>
      <b/>
      <sz val="8.3000000000000007"/>
      <color rgb="FF000000"/>
      <name val="Arial"/>
      <family val="2"/>
    </font>
    <font>
      <i/>
      <sz val="8.3000000000000007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.3000000000000007"/>
      <color rgb="FF000000"/>
      <name val="Arial"/>
      <family val="2"/>
    </font>
    <font>
      <b/>
      <u/>
      <sz val="9"/>
      <color rgb="FF000000"/>
      <name val="Arial"/>
      <family val="2"/>
    </font>
    <font>
      <sz val="8.3000000000000007"/>
      <color rgb="FF000000"/>
      <name val="Times New Roman"/>
      <family val="1"/>
    </font>
    <font>
      <b/>
      <i/>
      <sz val="9"/>
      <color rgb="FFFFFFFF"/>
      <name val="Arial"/>
      <family val="2"/>
    </font>
    <font>
      <sz val="9"/>
      <color rgb="FFFFFFFF"/>
      <name val="Times New Roman"/>
      <family val="1"/>
    </font>
    <font>
      <sz val="9"/>
      <color rgb="FF000000"/>
      <name val="Times New Roman"/>
      <family val="1"/>
    </font>
    <font>
      <b/>
      <sz val="9"/>
      <color rgb="FFFFFFFF"/>
      <name val="Arial"/>
      <family val="2"/>
    </font>
    <font>
      <sz val="9"/>
      <color rgb="FF000000"/>
      <name val="Franklin Gothic Book"/>
      <family val="2"/>
    </font>
    <font>
      <b/>
      <sz val="7"/>
      <color rgb="FFFFFFFF"/>
      <name val="Arial"/>
      <family val="2"/>
    </font>
    <font>
      <sz val="10"/>
      <color rgb="FFEE2724"/>
      <name val="Times New Roman"/>
      <family val="1"/>
    </font>
    <font>
      <b/>
      <sz val="8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12340"/>
      <name val="Arial"/>
      <family val="2"/>
    </font>
    <font>
      <i/>
      <sz val="9"/>
      <color rgb="FF000000"/>
      <name val="Arial"/>
      <family val="2"/>
    </font>
    <font>
      <i/>
      <sz val="9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1344B"/>
        <bgColor indexed="64"/>
      </patternFill>
    </fill>
    <fill>
      <patternFill patternType="solid">
        <fgColor rgb="FF00577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B234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FFFFFF"/>
      </left>
      <right/>
      <top/>
      <bottom/>
      <diagonal/>
    </border>
    <border>
      <left/>
      <right/>
      <top style="double">
        <color rgb="FF000000"/>
      </top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3" fontId="37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wrapText="1"/>
    </xf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164" fontId="10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1" fillId="3" borderId="1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1" fillId="3" borderId="2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5" fillId="0" borderId="3" xfId="0" applyFont="1" applyBorder="1" applyAlignment="1">
      <alignment wrapText="1"/>
    </xf>
    <xf numFmtId="0" fontId="15" fillId="4" borderId="0" xfId="0" applyFont="1" applyFill="1" applyAlignment="1">
      <alignment wrapText="1"/>
    </xf>
    <xf numFmtId="0" fontId="15" fillId="0" borderId="0" xfId="0" applyFont="1" applyAlignment="1">
      <alignment horizontal="right" wrapText="1" indent="1"/>
    </xf>
    <xf numFmtId="0" fontId="15" fillId="4" borderId="0" xfId="0" applyFont="1" applyFill="1" applyAlignment="1">
      <alignment horizontal="right" wrapText="1" indent="1"/>
    </xf>
    <xf numFmtId="0" fontId="15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right" wrapText="1" indent="1"/>
    </xf>
    <xf numFmtId="166" fontId="15" fillId="5" borderId="0" xfId="0" applyNumberFormat="1" applyFont="1" applyFill="1" applyAlignment="1">
      <alignment wrapText="1" indent="1"/>
    </xf>
    <xf numFmtId="0" fontId="15" fillId="4" borderId="0" xfId="0" applyFont="1" applyFill="1" applyAlignment="1">
      <alignment horizontal="left" wrapText="1"/>
    </xf>
    <xf numFmtId="167" fontId="15" fillId="4" borderId="0" xfId="0" applyNumberFormat="1" applyFont="1" applyFill="1" applyAlignment="1">
      <alignment wrapText="1" indent="1"/>
    </xf>
    <xf numFmtId="168" fontId="15" fillId="5" borderId="0" xfId="0" applyNumberFormat="1" applyFont="1" applyFill="1" applyAlignment="1">
      <alignment wrapText="1" indent="1"/>
    </xf>
    <xf numFmtId="168" fontId="15" fillId="4" borderId="0" xfId="0" applyNumberFormat="1" applyFont="1" applyFill="1" applyAlignment="1">
      <alignment wrapText="1" indent="1"/>
    </xf>
    <xf numFmtId="0" fontId="1" fillId="4" borderId="0" xfId="0" applyFont="1" applyFill="1" applyAlignment="1">
      <alignment wrapText="1"/>
    </xf>
    <xf numFmtId="169" fontId="15" fillId="5" borderId="0" xfId="0" applyNumberFormat="1" applyFont="1" applyFill="1" applyAlignment="1">
      <alignment wrapText="1" indent="1"/>
    </xf>
    <xf numFmtId="167" fontId="15" fillId="5" borderId="0" xfId="0" applyNumberFormat="1" applyFont="1" applyFill="1" applyAlignment="1">
      <alignment wrapText="1" indent="1"/>
    </xf>
    <xf numFmtId="0" fontId="15" fillId="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right" wrapText="1"/>
    </xf>
    <xf numFmtId="0" fontId="18" fillId="4" borderId="0" xfId="0" applyFont="1" applyFill="1" applyAlignment="1">
      <alignment horizontal="righ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1" fillId="3" borderId="0" xfId="0" applyFont="1" applyFill="1" applyAlignment="1">
      <alignment horizontal="center" wrapText="1"/>
    </xf>
    <xf numFmtId="170" fontId="15" fillId="5" borderId="3" xfId="0" applyNumberFormat="1" applyFont="1" applyFill="1" applyBorder="1" applyAlignment="1">
      <alignment horizontal="center" wrapText="1"/>
    </xf>
    <xf numFmtId="171" fontId="15" fillId="5" borderId="3" xfId="0" applyNumberFormat="1" applyFont="1" applyFill="1" applyBorder="1" applyAlignment="1">
      <alignment wrapText="1"/>
    </xf>
    <xf numFmtId="170" fontId="15" fillId="4" borderId="0" xfId="0" applyNumberFormat="1" applyFont="1" applyFill="1" applyAlignment="1">
      <alignment horizontal="center" wrapText="1"/>
    </xf>
    <xf numFmtId="172" fontId="15" fillId="4" borderId="0" xfId="0" applyNumberFormat="1" applyFont="1" applyFill="1" applyAlignment="1">
      <alignment wrapText="1"/>
    </xf>
    <xf numFmtId="170" fontId="15" fillId="5" borderId="0" xfId="0" applyNumberFormat="1" applyFont="1" applyFill="1" applyAlignment="1">
      <alignment horizontal="center" wrapText="1"/>
    </xf>
    <xf numFmtId="172" fontId="15" fillId="5" borderId="0" xfId="0" applyNumberFormat="1" applyFont="1" applyFill="1" applyAlignment="1">
      <alignment wrapText="1"/>
    </xf>
    <xf numFmtId="170" fontId="15" fillId="5" borderId="1" xfId="0" applyNumberFormat="1" applyFont="1" applyFill="1" applyBorder="1" applyAlignment="1">
      <alignment horizontal="center" wrapText="1"/>
    </xf>
    <xf numFmtId="172" fontId="15" fillId="5" borderId="1" xfId="0" applyNumberFormat="1" applyFont="1" applyFill="1" applyBorder="1" applyAlignment="1">
      <alignment wrapText="1"/>
    </xf>
    <xf numFmtId="170" fontId="18" fillId="4" borderId="3" xfId="0" applyNumberFormat="1" applyFont="1" applyFill="1" applyBorder="1" applyAlignment="1">
      <alignment horizontal="center" wrapText="1"/>
    </xf>
    <xf numFmtId="171" fontId="18" fillId="4" borderId="3" xfId="0" applyNumberFormat="1" applyFont="1" applyFill="1" applyBorder="1" applyAlignment="1">
      <alignment wrapText="1"/>
    </xf>
    <xf numFmtId="171" fontId="18" fillId="0" borderId="3" xfId="0" applyNumberFormat="1" applyFont="1" applyBorder="1" applyAlignment="1">
      <alignment wrapText="1"/>
    </xf>
    <xf numFmtId="0" fontId="20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173" fontId="15" fillId="0" borderId="0" xfId="0" applyNumberFormat="1" applyFont="1" applyAlignment="1">
      <alignment wrapText="1"/>
    </xf>
    <xf numFmtId="0" fontId="20" fillId="4" borderId="0" xfId="0" applyFont="1" applyFill="1" applyAlignment="1">
      <alignment horizontal="left" wrapText="1"/>
    </xf>
    <xf numFmtId="0" fontId="12" fillId="0" borderId="0" xfId="0" applyFont="1" applyAlignment="1">
      <alignment horizontal="center" wrapText="1"/>
    </xf>
    <xf numFmtId="0" fontId="15" fillId="5" borderId="0" xfId="0" applyFont="1" applyFill="1" applyAlignment="1">
      <alignment horizontal="right" wrapText="1"/>
    </xf>
    <xf numFmtId="166" fontId="15" fillId="5" borderId="0" xfId="0" applyNumberFormat="1" applyFont="1" applyFill="1" applyAlignment="1">
      <alignment wrapText="1"/>
    </xf>
    <xf numFmtId="0" fontId="15" fillId="4" borderId="0" xfId="0" applyFont="1" applyFill="1" applyAlignment="1">
      <alignment horizontal="right" wrapText="1"/>
    </xf>
    <xf numFmtId="167" fontId="15" fillId="4" borderId="0" xfId="0" applyNumberFormat="1" applyFont="1" applyFill="1" applyAlignment="1">
      <alignment wrapText="1"/>
    </xf>
    <xf numFmtId="167" fontId="15" fillId="0" borderId="0" xfId="0" applyNumberFormat="1" applyFont="1" applyAlignment="1">
      <alignment wrapText="1"/>
    </xf>
    <xf numFmtId="0" fontId="15" fillId="5" borderId="0" xfId="0" applyFont="1" applyFill="1" applyAlignment="1">
      <alignment wrapText="1"/>
    </xf>
    <xf numFmtId="167" fontId="15" fillId="5" borderId="0" xfId="0" applyNumberFormat="1" applyFont="1" applyFill="1" applyAlignment="1">
      <alignment wrapText="1"/>
    </xf>
    <xf numFmtId="167" fontId="15" fillId="4" borderId="1" xfId="0" applyNumberFormat="1" applyFont="1" applyFill="1" applyBorder="1" applyAlignment="1">
      <alignment wrapText="1"/>
    </xf>
    <xf numFmtId="167" fontId="15" fillId="0" borderId="1" xfId="0" applyNumberFormat="1" applyFont="1" applyBorder="1" applyAlignment="1">
      <alignment wrapText="1"/>
    </xf>
    <xf numFmtId="0" fontId="18" fillId="5" borderId="0" xfId="0" applyFont="1" applyFill="1" applyAlignment="1">
      <alignment horizontal="right" wrapText="1"/>
    </xf>
    <xf numFmtId="167" fontId="18" fillId="5" borderId="3" xfId="0" applyNumberFormat="1" applyFont="1" applyFill="1" applyBorder="1" applyAlignment="1">
      <alignment wrapText="1"/>
    </xf>
    <xf numFmtId="0" fontId="19" fillId="4" borderId="0" xfId="0" applyFont="1" applyFill="1" applyAlignment="1">
      <alignment wrapText="1"/>
    </xf>
    <xf numFmtId="174" fontId="15" fillId="4" borderId="0" xfId="0" applyNumberFormat="1" applyFont="1" applyFill="1" applyAlignment="1">
      <alignment horizontal="right" wrapText="1"/>
    </xf>
    <xf numFmtId="0" fontId="19" fillId="5" borderId="0" xfId="0" applyFont="1" applyFill="1" applyAlignment="1">
      <alignment wrapText="1"/>
    </xf>
    <xf numFmtId="174" fontId="15" fillId="5" borderId="0" xfId="0" applyNumberFormat="1" applyFont="1" applyFill="1" applyAlignment="1">
      <alignment horizontal="right" wrapText="1"/>
    </xf>
    <xf numFmtId="174" fontId="15" fillId="4" borderId="1" xfId="0" applyNumberFormat="1" applyFont="1" applyFill="1" applyBorder="1" applyAlignment="1">
      <alignment horizontal="right" wrapText="1"/>
    </xf>
    <xf numFmtId="166" fontId="18" fillId="5" borderId="3" xfId="0" applyNumberFormat="1" applyFont="1" applyFill="1" applyBorder="1" applyAlignment="1">
      <alignment wrapText="1"/>
    </xf>
    <xf numFmtId="166" fontId="18" fillId="0" borderId="3" xfId="0" applyNumberFormat="1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 wrapText="1" indent="2"/>
    </xf>
    <xf numFmtId="0" fontId="15" fillId="0" borderId="0" xfId="0" applyFont="1" applyAlignment="1">
      <alignment horizontal="right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14" fontId="19" fillId="0" borderId="0" xfId="0" applyNumberFormat="1" applyFont="1" applyAlignment="1">
      <alignment wrapText="1"/>
    </xf>
    <xf numFmtId="0" fontId="11" fillId="3" borderId="0" xfId="0" applyFont="1" applyFill="1" applyAlignment="1">
      <alignment wrapText="1"/>
    </xf>
    <xf numFmtId="0" fontId="11" fillId="3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175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176" fontId="15" fillId="5" borderId="0" xfId="0" applyNumberFormat="1" applyFont="1" applyFill="1" applyAlignment="1">
      <alignment horizontal="center" wrapText="1"/>
    </xf>
    <xf numFmtId="177" fontId="15" fillId="5" borderId="0" xfId="0" applyNumberFormat="1" applyFont="1" applyFill="1" applyAlignment="1">
      <alignment wrapText="1"/>
    </xf>
    <xf numFmtId="0" fontId="15" fillId="5" borderId="0" xfId="0" applyFont="1" applyFill="1" applyAlignment="1">
      <alignment horizontal="center" wrapText="1"/>
    </xf>
    <xf numFmtId="178" fontId="15" fillId="5" borderId="0" xfId="0" applyNumberFormat="1" applyFont="1" applyFill="1" applyAlignment="1">
      <alignment horizontal="center" wrapText="1"/>
    </xf>
    <xf numFmtId="176" fontId="15" fillId="4" borderId="0" xfId="0" applyNumberFormat="1" applyFont="1" applyFill="1" applyAlignment="1">
      <alignment horizontal="center" wrapText="1"/>
    </xf>
    <xf numFmtId="179" fontId="15" fillId="4" borderId="0" xfId="0" applyNumberFormat="1" applyFont="1" applyFill="1" applyAlignment="1">
      <alignment wrapText="1"/>
    </xf>
    <xf numFmtId="0" fontId="15" fillId="4" borderId="0" xfId="0" applyFont="1" applyFill="1" applyAlignment="1">
      <alignment horizontal="center" wrapText="1"/>
    </xf>
    <xf numFmtId="178" fontId="15" fillId="4" borderId="0" xfId="0" applyNumberFormat="1" applyFont="1" applyFill="1" applyAlignment="1">
      <alignment horizontal="center" wrapText="1"/>
    </xf>
    <xf numFmtId="179" fontId="15" fillId="5" borderId="0" xfId="0" applyNumberFormat="1" applyFont="1" applyFill="1" applyAlignment="1">
      <alignment wrapText="1"/>
    </xf>
    <xf numFmtId="0" fontId="23" fillId="0" borderId="0" xfId="0" applyFont="1" applyAlignment="1">
      <alignment wrapText="1"/>
    </xf>
    <xf numFmtId="164" fontId="15" fillId="0" borderId="4" xfId="0" applyNumberFormat="1" applyFont="1" applyBorder="1" applyAlignment="1">
      <alignment horizontal="center" wrapText="1"/>
    </xf>
    <xf numFmtId="0" fontId="25" fillId="3" borderId="1" xfId="0" applyFont="1" applyFill="1" applyBorder="1" applyAlignment="1">
      <alignment wrapText="1"/>
    </xf>
    <xf numFmtId="0" fontId="26" fillId="0" borderId="0" xfId="0" applyFont="1" applyAlignment="1">
      <alignment wrapText="1"/>
    </xf>
    <xf numFmtId="0" fontId="15" fillId="5" borderId="3" xfId="0" applyFont="1" applyFill="1" applyBorder="1" applyAlignment="1">
      <alignment horizontal="left" wrapText="1"/>
    </xf>
    <xf numFmtId="177" fontId="15" fillId="5" borderId="3" xfId="0" applyNumberFormat="1" applyFont="1" applyFill="1" applyBorder="1" applyAlignment="1">
      <alignment wrapText="1" indent="1"/>
    </xf>
    <xf numFmtId="180" fontId="15" fillId="4" borderId="0" xfId="0" applyNumberFormat="1" applyFont="1" applyFill="1" applyAlignment="1">
      <alignment horizontal="right" wrapText="1"/>
    </xf>
    <xf numFmtId="14" fontId="15" fillId="5" borderId="0" xfId="0" applyNumberFormat="1" applyFont="1" applyFill="1" applyAlignment="1">
      <alignment horizontal="right" wrapText="1"/>
    </xf>
    <xf numFmtId="177" fontId="15" fillId="5" borderId="3" xfId="0" applyNumberFormat="1" applyFont="1" applyFill="1" applyBorder="1" applyAlignment="1">
      <alignment wrapText="1"/>
    </xf>
    <xf numFmtId="177" fontId="15" fillId="4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7" fillId="3" borderId="0" xfId="0" applyFont="1" applyFill="1" applyAlignment="1">
      <alignment horizontal="center" wrapText="1"/>
    </xf>
    <xf numFmtId="0" fontId="26" fillId="4" borderId="0" xfId="0" applyFont="1" applyFill="1" applyAlignment="1">
      <alignment wrapText="1"/>
    </xf>
    <xf numFmtId="0" fontId="18" fillId="0" borderId="0" xfId="0" applyFont="1" applyAlignment="1">
      <alignment horizontal="center" wrapText="1"/>
    </xf>
    <xf numFmtId="179" fontId="15" fillId="5" borderId="3" xfId="0" applyNumberFormat="1" applyFont="1" applyFill="1" applyBorder="1" applyAlignment="1">
      <alignment wrapText="1"/>
    </xf>
    <xf numFmtId="0" fontId="26" fillId="4" borderId="0" xfId="0" applyFont="1" applyFill="1" applyAlignment="1">
      <alignment horizontal="left" wrapText="1"/>
    </xf>
    <xf numFmtId="179" fontId="15" fillId="5" borderId="1" xfId="0" applyNumberFormat="1" applyFont="1" applyFill="1" applyBorder="1" applyAlignment="1">
      <alignment wrapText="1"/>
    </xf>
    <xf numFmtId="0" fontId="18" fillId="0" borderId="0" xfId="0" applyFont="1" applyAlignment="1">
      <alignment horizontal="left" wrapText="1" indent="1"/>
    </xf>
    <xf numFmtId="177" fontId="18" fillId="0" borderId="5" xfId="0" applyNumberFormat="1" applyFont="1" applyBorder="1" applyAlignment="1">
      <alignment wrapText="1"/>
    </xf>
    <xf numFmtId="179" fontId="18" fillId="0" borderId="5" xfId="0" applyNumberFormat="1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6" fillId="0" borderId="7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15" fillId="0" borderId="3" xfId="0" applyFont="1" applyBorder="1" applyAlignment="1">
      <alignment horizontal="right" wrapText="1"/>
    </xf>
    <xf numFmtId="166" fontId="15" fillId="0" borderId="0" xfId="0" applyNumberFormat="1" applyFont="1" applyAlignment="1">
      <alignment wrapText="1"/>
    </xf>
    <xf numFmtId="0" fontId="28" fillId="0" borderId="0" xfId="0" applyFont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164" fontId="29" fillId="3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 vertical="top" wrapText="1"/>
    </xf>
    <xf numFmtId="0" fontId="15" fillId="0" borderId="3" xfId="0" applyFont="1" applyBorder="1" applyAlignment="1">
      <alignment horizontal="left" wrapText="1"/>
    </xf>
    <xf numFmtId="0" fontId="15" fillId="0" borderId="0" xfId="0" applyFont="1" applyAlignment="1">
      <alignment vertical="top" wrapText="1" indent="1"/>
    </xf>
    <xf numFmtId="0" fontId="15" fillId="0" borderId="0" xfId="0" applyFont="1" applyAlignment="1">
      <alignment horizontal="left" vertical="top" wrapText="1" indent="1"/>
    </xf>
    <xf numFmtId="166" fontId="15" fillId="0" borderId="5" xfId="0" applyNumberFormat="1" applyFont="1" applyBorder="1" applyAlignment="1">
      <alignment wrapText="1"/>
    </xf>
    <xf numFmtId="0" fontId="15" fillId="0" borderId="7" xfId="0" applyFont="1" applyBorder="1" applyAlignment="1">
      <alignment horizontal="left" wrapText="1"/>
    </xf>
    <xf numFmtId="167" fontId="15" fillId="0" borderId="2" xfId="0" applyNumberFormat="1" applyFont="1" applyBorder="1" applyAlignment="1">
      <alignment wrapText="1"/>
    </xf>
    <xf numFmtId="0" fontId="15" fillId="0" borderId="0" xfId="0" applyFont="1" applyAlignment="1">
      <alignment horizontal="left" vertical="top" wrapText="1"/>
    </xf>
    <xf numFmtId="0" fontId="1" fillId="0" borderId="7" xfId="0" applyFont="1" applyBorder="1" applyAlignment="1">
      <alignment wrapText="1"/>
    </xf>
    <xf numFmtId="166" fontId="15" fillId="5" borderId="3" xfId="0" applyNumberFormat="1" applyFont="1" applyFill="1" applyBorder="1" applyAlignment="1">
      <alignment wrapText="1"/>
    </xf>
    <xf numFmtId="167" fontId="15" fillId="5" borderId="2" xfId="0" applyNumberFormat="1" applyFont="1" applyFill="1" applyBorder="1" applyAlignment="1">
      <alignment wrapText="1"/>
    </xf>
    <xf numFmtId="0" fontId="30" fillId="0" borderId="0" xfId="0" applyFont="1" applyAlignment="1">
      <alignment wrapText="1"/>
    </xf>
    <xf numFmtId="0" fontId="1" fillId="5" borderId="0" xfId="0" applyFont="1" applyFill="1" applyAlignment="1">
      <alignment wrapText="1"/>
    </xf>
    <xf numFmtId="167" fontId="15" fillId="5" borderId="1" xfId="0" applyNumberFormat="1" applyFont="1" applyFill="1" applyBorder="1" applyAlignment="1">
      <alignment wrapText="1"/>
    </xf>
    <xf numFmtId="167" fontId="18" fillId="4" borderId="3" xfId="0" applyNumberFormat="1" applyFont="1" applyFill="1" applyBorder="1" applyAlignment="1">
      <alignment wrapText="1"/>
    </xf>
    <xf numFmtId="166" fontId="18" fillId="4" borderId="3" xfId="0" applyNumberFormat="1" applyFont="1" applyFill="1" applyBorder="1" applyAlignment="1">
      <alignment wrapText="1"/>
    </xf>
    <xf numFmtId="0" fontId="31" fillId="3" borderId="0" xfId="0" applyFont="1" applyFill="1" applyAlignment="1">
      <alignment horizontal="center" vertical="center" wrapText="1"/>
    </xf>
    <xf numFmtId="166" fontId="19" fillId="5" borderId="0" xfId="0" applyNumberFormat="1" applyFont="1" applyFill="1" applyAlignment="1">
      <alignment wrapText="1"/>
    </xf>
    <xf numFmtId="167" fontId="19" fillId="4" borderId="0" xfId="0" applyNumberFormat="1" applyFont="1" applyFill="1" applyAlignment="1">
      <alignment wrapText="1"/>
    </xf>
    <xf numFmtId="167" fontId="19" fillId="5" borderId="1" xfId="0" applyNumberFormat="1" applyFont="1" applyFill="1" applyBorder="1" applyAlignment="1">
      <alignment wrapText="1"/>
    </xf>
    <xf numFmtId="0" fontId="20" fillId="4" borderId="0" xfId="0" applyFont="1" applyFill="1" applyAlignment="1">
      <alignment wrapText="1"/>
    </xf>
    <xf numFmtId="0" fontId="19" fillId="0" borderId="7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167" fontId="19" fillId="5" borderId="0" xfId="0" applyNumberFormat="1" applyFont="1" applyFill="1" applyAlignment="1">
      <alignment wrapText="1"/>
    </xf>
    <xf numFmtId="167" fontId="19" fillId="4" borderId="1" xfId="0" applyNumberFormat="1" applyFont="1" applyFill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166" fontId="33" fillId="4" borderId="5" xfId="0" applyNumberFormat="1" applyFont="1" applyFill="1" applyBorder="1" applyAlignment="1">
      <alignment wrapText="1"/>
    </xf>
    <xf numFmtId="0" fontId="33" fillId="4" borderId="0" xfId="0" applyFont="1" applyFill="1" applyAlignment="1">
      <alignment wrapText="1"/>
    </xf>
    <xf numFmtId="0" fontId="15" fillId="7" borderId="0" xfId="0" applyFont="1" applyFill="1" applyAlignment="1">
      <alignment horizontal="left" wrapText="1"/>
    </xf>
    <xf numFmtId="0" fontId="18" fillId="7" borderId="0" xfId="0" applyFont="1" applyFill="1" applyAlignment="1">
      <alignment horizontal="right" wrapText="1"/>
    </xf>
    <xf numFmtId="167" fontId="18" fillId="7" borderId="3" xfId="0" applyNumberFormat="1" applyFont="1" applyFill="1" applyBorder="1" applyAlignment="1">
      <alignment wrapText="1"/>
    </xf>
    <xf numFmtId="166" fontId="20" fillId="4" borderId="5" xfId="0" applyNumberFormat="1" applyFont="1" applyFill="1" applyBorder="1" applyAlignment="1">
      <alignment wrapText="1"/>
    </xf>
    <xf numFmtId="166" fontId="36" fillId="5" borderId="5" xfId="0" applyNumberFormat="1" applyFont="1" applyFill="1" applyBorder="1" applyAlignment="1">
      <alignment wrapText="1"/>
    </xf>
    <xf numFmtId="0" fontId="36" fillId="5" borderId="0" xfId="0" applyFont="1" applyFill="1" applyAlignment="1">
      <alignment wrapText="1"/>
    </xf>
    <xf numFmtId="167" fontId="19" fillId="0" borderId="1" xfId="0" applyNumberFormat="1" applyFont="1" applyBorder="1" applyAlignment="1">
      <alignment wrapText="1"/>
    </xf>
    <xf numFmtId="167" fontId="19" fillId="7" borderId="0" xfId="0" applyNumberFormat="1" applyFont="1" applyFill="1" applyAlignment="1">
      <alignment wrapText="1"/>
    </xf>
    <xf numFmtId="0" fontId="19" fillId="7" borderId="0" xfId="0" applyFont="1" applyFill="1" applyAlignment="1">
      <alignment wrapText="1"/>
    </xf>
    <xf numFmtId="166" fontId="36" fillId="7" borderId="5" xfId="0" applyNumberFormat="1" applyFont="1" applyFill="1" applyBorder="1" applyAlignment="1">
      <alignment wrapText="1"/>
    </xf>
    <xf numFmtId="0" fontId="36" fillId="7" borderId="0" xfId="0" applyFont="1" applyFill="1" applyAlignment="1">
      <alignment wrapText="1"/>
    </xf>
    <xf numFmtId="181" fontId="19" fillId="5" borderId="0" xfId="6" applyNumberFormat="1" applyFont="1" applyFill="1" applyAlignment="1">
      <alignment wrapText="1"/>
    </xf>
    <xf numFmtId="181" fontId="19" fillId="4" borderId="0" xfId="6" applyNumberFormat="1" applyFont="1" applyFill="1" applyAlignment="1">
      <alignment wrapText="1"/>
    </xf>
    <xf numFmtId="181" fontId="19" fillId="5" borderId="1" xfId="6" applyNumberFormat="1" applyFont="1" applyFill="1" applyBorder="1" applyAlignment="1">
      <alignment wrapText="1"/>
    </xf>
    <xf numFmtId="181" fontId="19" fillId="4" borderId="5" xfId="6" applyNumberFormat="1" applyFont="1" applyFill="1" applyBorder="1" applyAlignment="1">
      <alignment wrapText="1"/>
    </xf>
    <xf numFmtId="0" fontId="15" fillId="4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wrapText="1"/>
    </xf>
    <xf numFmtId="0" fontId="16" fillId="2" borderId="0" xfId="0" applyFont="1" applyFill="1" applyAlignment="1">
      <alignment horizontal="left" wrapText="1"/>
    </xf>
    <xf numFmtId="0" fontId="15" fillId="4" borderId="0" xfId="0" applyFont="1" applyFill="1" applyAlignment="1">
      <alignment horizontal="left" wrapText="1"/>
    </xf>
    <xf numFmtId="165" fontId="1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5" fillId="5" borderId="0" xfId="0" applyFont="1" applyFill="1" applyAlignment="1">
      <alignment horizontal="left" wrapText="1" indent="2"/>
    </xf>
    <xf numFmtId="0" fontId="15" fillId="4" borderId="0" xfId="0" applyFont="1" applyFill="1" applyAlignment="1">
      <alignment horizontal="left" wrapText="1" indent="2"/>
    </xf>
    <xf numFmtId="0" fontId="18" fillId="5" borderId="0" xfId="0" applyFont="1" applyFill="1" applyAlignment="1">
      <alignment horizontal="left" wrapText="1"/>
    </xf>
    <xf numFmtId="0" fontId="18" fillId="7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15" fillId="5" borderId="0" xfId="0" applyFont="1" applyFill="1" applyAlignment="1">
      <alignment wrapText="1" indent="1"/>
    </xf>
    <xf numFmtId="0" fontId="15" fillId="4" borderId="0" xfId="0" applyFont="1" applyFill="1" applyAlignment="1">
      <alignment wrapText="1" indent="1"/>
    </xf>
    <xf numFmtId="0" fontId="11" fillId="3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11" fillId="3" borderId="2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 indent="1"/>
    </xf>
    <xf numFmtId="0" fontId="0" fillId="0" borderId="0" xfId="0"/>
    <xf numFmtId="0" fontId="27" fillId="3" borderId="0" xfId="0" applyFont="1" applyFill="1" applyAlignment="1">
      <alignment horizontal="center" wrapText="1"/>
    </xf>
    <xf numFmtId="0" fontId="27" fillId="3" borderId="1" xfId="0" applyFont="1" applyFill="1" applyBorder="1" applyAlignment="1">
      <alignment horizontal="center" wrapText="1"/>
    </xf>
    <xf numFmtId="0" fontId="27" fillId="3" borderId="1" xfId="0" applyFont="1" applyFill="1" applyBorder="1" applyAlignment="1">
      <alignment horizontal="left" wrapText="1"/>
    </xf>
    <xf numFmtId="0" fontId="15" fillId="5" borderId="3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left" wrapText="1"/>
    </xf>
    <xf numFmtId="0" fontId="15" fillId="4" borderId="0" xfId="0" applyFont="1" applyFill="1" applyAlignment="1">
      <alignment horizontal="left" wrapText="1" indent="1"/>
    </xf>
    <xf numFmtId="0" fontId="15" fillId="5" borderId="0" xfId="0" applyFont="1" applyFill="1" applyAlignment="1">
      <alignment horizontal="left" wrapText="1" indent="1"/>
    </xf>
    <xf numFmtId="0" fontId="18" fillId="4" borderId="0" xfId="0" applyFont="1" applyFill="1" applyAlignment="1">
      <alignment horizontal="left" wrapText="1"/>
    </xf>
    <xf numFmtId="0" fontId="19" fillId="5" borderId="0" xfId="0" applyFont="1" applyFill="1" applyAlignment="1">
      <alignment wrapText="1"/>
    </xf>
    <xf numFmtId="0" fontId="19" fillId="4" borderId="0" xfId="0" applyFont="1" applyFill="1" applyAlignment="1">
      <alignment wrapText="1" indent="1"/>
    </xf>
    <xf numFmtId="0" fontId="20" fillId="7" borderId="0" xfId="0" applyFont="1" applyFill="1" applyAlignment="1">
      <alignment wrapText="1"/>
    </xf>
    <xf numFmtId="0" fontId="19" fillId="0" borderId="0" xfId="0" applyFont="1" applyAlignment="1">
      <alignment wrapText="1" indent="1"/>
    </xf>
    <xf numFmtId="0" fontId="19" fillId="5" borderId="0" xfId="0" applyFont="1" applyFill="1" applyAlignment="1">
      <alignment wrapText="1" indent="1"/>
    </xf>
    <xf numFmtId="0" fontId="20" fillId="5" borderId="0" xfId="0" applyFont="1" applyFill="1" applyAlignment="1">
      <alignment wrapText="1"/>
    </xf>
    <xf numFmtId="0" fontId="32" fillId="6" borderId="0" xfId="0" applyFont="1" applyFill="1" applyAlignment="1">
      <alignment wrapText="1"/>
    </xf>
    <xf numFmtId="0" fontId="19" fillId="7" borderId="0" xfId="0" applyFont="1" applyFill="1" applyAlignment="1">
      <alignment horizontal="left" wrapText="1" indent="1"/>
    </xf>
    <xf numFmtId="0" fontId="20" fillId="4" borderId="0" xfId="0" applyFont="1" applyFill="1" applyAlignment="1">
      <alignment wrapText="1"/>
    </xf>
    <xf numFmtId="165" fontId="31" fillId="3" borderId="0" xfId="0" applyNumberFormat="1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</cellXfs>
  <cellStyles count="7">
    <cellStyle name="Comma" xfId="6" builtinId="3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7" formatCode="* #,##0,;* \(#,##0,\);* &quot;—&quot;;_(@_)"/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167" formatCode="* #,##0,;* \(#,##0,\);* &quot;—&quot;;_(@_)"/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rgb="FF000000"/>
        </bottom>
        <vertical/>
        <horizontal/>
      </border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</dxfs>
  <tableStyles count="8" defaultTableStyle="TableStyleMedium2" defaultPivotStyle="PivotStyleLight16">
    <tableStyle name="tableStyle1" pivot="0" count="2" xr9:uid="{00000000-0011-0000-FFFF-FFFF00000000}">
      <tableStyleElement type="firstRowStripe" dxfId="17"/>
      <tableStyleElement type="secondRowStripe" dxfId="16"/>
    </tableStyle>
    <tableStyle name="tableStyle2" pivot="0" count="2" xr9:uid="{00000000-0011-0000-FFFF-FFFF01000000}">
      <tableStyleElement type="firstRowStripe" dxfId="15"/>
      <tableStyleElement type="secondRowStripe" dxfId="14"/>
    </tableStyle>
    <tableStyle name="tableStyle3" pivot="0" count="2" xr9:uid="{00000000-0011-0000-FFFF-FFFF02000000}">
      <tableStyleElement type="firstRowStripe" dxfId="13"/>
      <tableStyleElement type="secondRowStripe" dxfId="12"/>
    </tableStyle>
    <tableStyle name="tableStyle4" pivot="0" count="2" xr9:uid="{00000000-0011-0000-FFFF-FFFF03000000}">
      <tableStyleElement type="firstRowStripe" dxfId="11"/>
      <tableStyleElement type="secondRowStripe" dxfId="10"/>
    </tableStyle>
    <tableStyle name="tableStyle5" pivot="0" count="2" xr9:uid="{00000000-0011-0000-FFFF-FFFF04000000}">
      <tableStyleElement type="firstRowStripe" dxfId="9"/>
      <tableStyleElement type="secondRowStripe" dxfId="8"/>
    </tableStyle>
    <tableStyle name="tableStyle6" pivot="0" count="2" xr9:uid="{00000000-0011-0000-FFFF-FFFF05000000}">
      <tableStyleElement type="firstRowStripe" dxfId="7"/>
      <tableStyleElement type="secondRowStripe" dxfId="6"/>
    </tableStyle>
    <tableStyle name="tableStyle7" pivot="0" count="2" xr9:uid="{00000000-0011-0000-FFFF-FFFF06000000}">
      <tableStyleElement type="firstRowStripe" dxfId="5"/>
      <tableStyleElement type="secondRowStripe" dxfId="4"/>
    </tableStyle>
    <tableStyle name="tableStyle8" pivot="0" count="2" xr9:uid="{00000000-0011-0000-FFFF-FFFF07000000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4:K8" headerRowCount="0" totalsRowShown="0">
  <tableColumns count="11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  <tableColumn id="11" xr3:uid="{00000000-0010-0000-0200-00000B000000}" name="Column11"/>
  </tableColumns>
  <tableStyleInfo name="tableStyle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1:K15" headerRowCount="0" totalsRowShown="0">
  <tableColumns count="11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</tableColumns>
  <tableStyleInfo name="tableStyle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3:F22" headerRowCount="0" totalsRowShown="0">
  <tableColumns count="6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5" xr3:uid="{00000000-0010-0000-0400-000005000000}" name="Column5"/>
    <tableColumn id="4" xr3:uid="{76A4C8A3-6857-4E30-A10A-EE4D8BE5B9FE}" name="Column4" dataDxfId="1"/>
    <tableColumn id="6" xr3:uid="{607143FC-EAFF-465B-9A5C-8FF59D8292BE}" name="Column6" dataDxfId="0"/>
  </tableColumns>
  <tableStyleInfo name="tableStyle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0"/>
  <sheetViews>
    <sheetView showRuler="0" workbookViewId="0"/>
  </sheetViews>
  <sheetFormatPr baseColWidth="10" defaultColWidth="13.1640625" defaultRowHeight="13" x14ac:dyDescent="0.15"/>
  <cols>
    <col min="1" max="1" width="2.5" customWidth="1"/>
    <col min="2" max="2" width="100.5" customWidth="1"/>
  </cols>
  <sheetData>
    <row r="1" spans="1:2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47.5" customHeight="1" x14ac:dyDescent="0.15">
      <c r="A2" s="3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 customHeight="1" x14ac:dyDescent="0.15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15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15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15">
      <c r="A6" s="4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15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" customHeight="1" x14ac:dyDescent="0.15">
      <c r="A8" s="4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" customHeight="1" x14ac:dyDescent="0.15">
      <c r="A9" s="4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" customHeight="1" x14ac:dyDescent="0.15">
      <c r="A10" s="4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" customHeight="1" x14ac:dyDescent="0.15">
      <c r="A11" s="4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" customHeight="1" x14ac:dyDescent="0.15">
      <c r="A12" s="4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" customHeight="1" x14ac:dyDescent="0.15">
      <c r="A13" s="4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" customHeight="1" x14ac:dyDescent="0.15">
      <c r="A14" s="4"/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customHeight="1" x14ac:dyDescent="0.15">
      <c r="A15" s="4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46.75" customHeight="1" x14ac:dyDescent="0.15">
      <c r="A16" s="5"/>
      <c r="B16" s="5" t="s">
        <v>1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 customHeight="1" x14ac:dyDescent="0.15">
      <c r="A17" s="4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" customHeight="1" x14ac:dyDescent="0.15">
      <c r="A18" s="4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7.5" customHeight="1" x14ac:dyDescent="0.35">
      <c r="A19" s="6"/>
      <c r="B19" s="6" t="s">
        <v>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" customHeight="1" x14ac:dyDescent="0.15">
      <c r="A20" s="7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6.75" customHeight="1" x14ac:dyDescent="0.2">
      <c r="A21" s="8"/>
      <c r="B21" s="8">
        <v>45511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" customHeight="1" x14ac:dyDescent="0.15">
      <c r="A38" s="2"/>
      <c r="B38" s="2"/>
      <c r="C38" s="2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customHeight="1" x14ac:dyDescent="0.15">
      <c r="A39" s="2"/>
      <c r="B39" s="2"/>
      <c r="C39" s="2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" customHeight="1" x14ac:dyDescent="0.15">
      <c r="A40" s="2"/>
      <c r="B40" s="2"/>
      <c r="C40" s="2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1"/>
  <sheetViews>
    <sheetView tabSelected="1" showRuler="0" workbookViewId="0">
      <selection activeCell="A4" sqref="A4:B4"/>
    </sheetView>
  </sheetViews>
  <sheetFormatPr baseColWidth="10" defaultColWidth="13.1640625" defaultRowHeight="13" x14ac:dyDescent="0.15"/>
  <cols>
    <col min="1" max="1" width="6.33203125" customWidth="1"/>
    <col min="2" max="2" width="59.5" customWidth="1"/>
    <col min="3" max="4" width="14.6640625" bestFit="1" customWidth="1"/>
    <col min="5" max="5" width="3.5" customWidth="1"/>
    <col min="6" max="9" width="14.6640625" bestFit="1" customWidth="1"/>
    <col min="10" max="10" width="2" customWidth="1"/>
    <col min="11" max="12" width="14.6640625" bestFit="1" customWidth="1"/>
  </cols>
  <sheetData>
    <row r="1" spans="1:16" ht="13.25" customHeight="1" x14ac:dyDescent="0.15">
      <c r="C1" s="201" t="s">
        <v>126</v>
      </c>
      <c r="D1" s="202"/>
      <c r="E1" s="32"/>
      <c r="F1" s="201" t="s">
        <v>127</v>
      </c>
      <c r="G1" s="202"/>
      <c r="H1" s="202"/>
      <c r="I1" s="202"/>
      <c r="J1" s="32"/>
      <c r="K1" s="201" t="s">
        <v>128</v>
      </c>
      <c r="L1" s="202"/>
      <c r="M1" s="1"/>
      <c r="N1" s="1"/>
    </row>
    <row r="2" spans="1:16" ht="12.5" customHeight="1" x14ac:dyDescent="0.15">
      <c r="A2" s="203" t="s">
        <v>39</v>
      </c>
      <c r="B2" s="203"/>
      <c r="C2" s="135" t="s">
        <v>6</v>
      </c>
      <c r="D2" s="135" t="s">
        <v>7</v>
      </c>
      <c r="F2" s="135" t="s">
        <v>8</v>
      </c>
      <c r="G2" s="135" t="s">
        <v>9</v>
      </c>
      <c r="H2" s="135" t="s">
        <v>10</v>
      </c>
      <c r="I2" s="135" t="s">
        <v>11</v>
      </c>
      <c r="K2" s="135" t="s">
        <v>12</v>
      </c>
      <c r="L2" s="135" t="s">
        <v>13</v>
      </c>
      <c r="M2" s="1"/>
    </row>
    <row r="3" spans="1:16" ht="26.75" customHeight="1" x14ac:dyDescent="0.15">
      <c r="A3" s="198" t="s">
        <v>139</v>
      </c>
      <c r="B3" s="198"/>
      <c r="C3" s="32"/>
      <c r="D3" s="32"/>
      <c r="F3" s="32"/>
      <c r="G3" s="32"/>
      <c r="H3" s="32"/>
      <c r="I3" s="32"/>
      <c r="K3" s="32"/>
      <c r="L3" s="32"/>
    </row>
    <row r="4" spans="1:16" ht="15" customHeight="1" x14ac:dyDescent="0.15">
      <c r="A4" s="192" t="s">
        <v>140</v>
      </c>
      <c r="B4" s="192"/>
      <c r="C4" s="159">
        <v>170358000</v>
      </c>
      <c r="D4" s="159">
        <v>161043000</v>
      </c>
      <c r="E4" s="159"/>
      <c r="F4" s="159">
        <v>160664000</v>
      </c>
      <c r="G4" s="159">
        <v>160564000</v>
      </c>
      <c r="H4" s="159">
        <v>158089000</v>
      </c>
      <c r="I4" s="159">
        <v>158446000</v>
      </c>
      <c r="J4" s="159"/>
      <c r="K4" s="159">
        <v>158837000</v>
      </c>
      <c r="L4" s="159">
        <v>162398000</v>
      </c>
    </row>
    <row r="5" spans="1:16" ht="15" customHeight="1" x14ac:dyDescent="0.15">
      <c r="A5" s="193" t="s">
        <v>141</v>
      </c>
      <c r="B5" s="193"/>
      <c r="C5" s="160">
        <v>12291000</v>
      </c>
      <c r="D5" s="160">
        <v>12338000</v>
      </c>
      <c r="E5" s="160"/>
      <c r="F5" s="160">
        <v>12376000</v>
      </c>
      <c r="G5" s="160">
        <v>12376000</v>
      </c>
      <c r="H5" s="160">
        <v>12543000</v>
      </c>
      <c r="I5" s="160">
        <v>12629000</v>
      </c>
      <c r="J5" s="160"/>
      <c r="K5" s="160">
        <v>12629000</v>
      </c>
      <c r="L5" s="160">
        <v>12629000</v>
      </c>
    </row>
    <row r="6" spans="1:16" ht="15" customHeight="1" x14ac:dyDescent="0.15">
      <c r="A6" s="196" t="s">
        <v>142</v>
      </c>
      <c r="B6" s="196"/>
      <c r="C6" s="161">
        <v>3267000</v>
      </c>
      <c r="D6" s="161">
        <v>2841000</v>
      </c>
      <c r="E6" s="159"/>
      <c r="F6" s="161">
        <v>2906000</v>
      </c>
      <c r="G6" s="161">
        <v>2934000</v>
      </c>
      <c r="H6" s="161">
        <v>3004000</v>
      </c>
      <c r="I6" s="161">
        <v>2032000</v>
      </c>
      <c r="J6" s="159"/>
      <c r="K6" s="161">
        <v>1696000</v>
      </c>
      <c r="L6" s="161">
        <v>1776000</v>
      </c>
    </row>
    <row r="7" spans="1:16" x14ac:dyDescent="0.15">
      <c r="A7" s="200" t="s">
        <v>143</v>
      </c>
      <c r="B7" s="200"/>
      <c r="C7" s="162">
        <f>SUBTOTAL(9,C4:C6)</f>
        <v>185916000</v>
      </c>
      <c r="D7" s="162">
        <f>SUBTOTAL(9,D4:D6)</f>
        <v>176222000</v>
      </c>
      <c r="E7" s="160"/>
      <c r="F7" s="162">
        <f>SUBTOTAL(9,F4:F6)</f>
        <v>175946000</v>
      </c>
      <c r="G7" s="162">
        <f>SUBTOTAL(9,G4:G6)</f>
        <v>175874000</v>
      </c>
      <c r="H7" s="162">
        <f>SUBTOTAL(9,H4:H6)</f>
        <v>173636000</v>
      </c>
      <c r="I7" s="162">
        <f>SUBTOTAL(9,I4:I6)</f>
        <v>173107000</v>
      </c>
      <c r="J7" s="160"/>
      <c r="K7" s="162">
        <f>SUBTOTAL(9,K4:K6)</f>
        <v>173162000</v>
      </c>
      <c r="L7" s="162">
        <f>SUBTOTAL(9,L4:L6)</f>
        <v>176803000</v>
      </c>
    </row>
    <row r="8" spans="1:16" ht="15" customHeight="1" x14ac:dyDescent="0.15">
      <c r="A8" s="32"/>
      <c r="B8" s="1"/>
      <c r="C8" s="140"/>
      <c r="D8" s="140"/>
      <c r="F8" s="140"/>
      <c r="G8" s="140"/>
      <c r="H8" s="140"/>
      <c r="I8" s="140"/>
      <c r="K8" s="140"/>
      <c r="L8" s="140"/>
    </row>
    <row r="9" spans="1:16" ht="15" customHeight="1" x14ac:dyDescent="0.15">
      <c r="A9" s="198" t="s">
        <v>94</v>
      </c>
      <c r="B9" s="198"/>
      <c r="C9" s="141"/>
      <c r="D9" s="141"/>
      <c r="F9" s="141"/>
      <c r="G9" s="141"/>
      <c r="H9" s="141"/>
      <c r="I9" s="141"/>
      <c r="K9" s="141"/>
      <c r="L9" s="141"/>
    </row>
    <row r="10" spans="1:16" ht="15" customHeight="1" x14ac:dyDescent="0.15">
      <c r="A10" s="192" t="s">
        <v>144</v>
      </c>
      <c r="B10" s="192"/>
      <c r="C10" s="136">
        <v>2517653000</v>
      </c>
      <c r="D10" s="136">
        <v>2488826000</v>
      </c>
      <c r="E10" s="64"/>
      <c r="F10" s="136">
        <v>2476093000</v>
      </c>
      <c r="G10" s="136">
        <v>1879981000</v>
      </c>
      <c r="H10" s="136">
        <v>1288877000</v>
      </c>
      <c r="I10" s="136">
        <v>1226952000</v>
      </c>
      <c r="J10" s="64"/>
      <c r="K10" s="136">
        <v>1237363000</v>
      </c>
      <c r="L10" s="136">
        <v>829563000</v>
      </c>
    </row>
    <row r="11" spans="1:16" ht="15" customHeight="1" x14ac:dyDescent="0.15">
      <c r="A11" s="193" t="s">
        <v>145</v>
      </c>
      <c r="B11" s="193"/>
      <c r="C11" s="137">
        <v>-956069000</v>
      </c>
      <c r="D11" s="137">
        <v>-667943000</v>
      </c>
      <c r="E11" s="62"/>
      <c r="F11" s="137">
        <v>-676421000</v>
      </c>
      <c r="G11" s="137">
        <v>-506736000</v>
      </c>
      <c r="H11" s="137">
        <v>-365771000</v>
      </c>
      <c r="I11" s="137">
        <v>-286517000</v>
      </c>
      <c r="J11" s="62"/>
      <c r="K11" s="137">
        <v>-341749000</v>
      </c>
      <c r="L11" s="137">
        <v>-193758000</v>
      </c>
    </row>
    <row r="12" spans="1:16" ht="15.75" customHeight="1" x14ac:dyDescent="0.15">
      <c r="A12" s="196" t="s">
        <v>146</v>
      </c>
      <c r="B12" s="196"/>
      <c r="C12" s="138">
        <v>-35014000</v>
      </c>
      <c r="D12" s="138">
        <v>-32188000</v>
      </c>
      <c r="E12" s="64"/>
      <c r="F12" s="138">
        <v>-32211000</v>
      </c>
      <c r="G12" s="138">
        <v>-57502000</v>
      </c>
      <c r="H12" s="138">
        <v>-64203000</v>
      </c>
      <c r="I12" s="138">
        <v>-68227000</v>
      </c>
      <c r="J12" s="64"/>
      <c r="K12" s="138">
        <v>-194769000</v>
      </c>
      <c r="L12" s="138">
        <v>-76427000</v>
      </c>
    </row>
    <row r="13" spans="1:16" x14ac:dyDescent="0.15">
      <c r="A13" s="200" t="s">
        <v>147</v>
      </c>
      <c r="B13" s="200"/>
      <c r="C13" s="146">
        <f>SUM(C10:C12)</f>
        <v>1526570000</v>
      </c>
      <c r="D13" s="146">
        <f>SUM(D10:D12)</f>
        <v>1788695000</v>
      </c>
      <c r="E13" s="147"/>
      <c r="F13" s="146">
        <f>SUM(F10:F12)</f>
        <v>1767461000</v>
      </c>
      <c r="G13" s="146">
        <f>SUM(G10:G12)</f>
        <v>1315743000</v>
      </c>
      <c r="H13" s="146">
        <f>SUM(H10:H12)</f>
        <v>858903000</v>
      </c>
      <c r="I13" s="146">
        <f>SUM(I10:I12)</f>
        <v>872208000</v>
      </c>
      <c r="J13" s="147"/>
      <c r="K13" s="146">
        <f>SUM(K10:K12)</f>
        <v>700845000</v>
      </c>
      <c r="L13" s="146">
        <f>SUM(L10:L12)</f>
        <v>559378000</v>
      </c>
    </row>
    <row r="14" spans="1:16" ht="15" customHeight="1" x14ac:dyDescent="0.15">
      <c r="A14" s="32"/>
      <c r="B14" s="1"/>
      <c r="C14" s="140"/>
      <c r="D14" s="140"/>
      <c r="F14" s="140"/>
      <c r="G14" s="140"/>
      <c r="H14" s="140"/>
      <c r="I14" s="140"/>
      <c r="K14" s="140"/>
      <c r="L14" s="140"/>
    </row>
    <row r="15" spans="1:16" ht="15" customHeight="1" x14ac:dyDescent="0.15">
      <c r="K15" s="1"/>
    </row>
    <row r="16" spans="1:16" ht="13.25" customHeight="1" x14ac:dyDescent="0.15">
      <c r="A16" s="144"/>
      <c r="B16" s="204"/>
      <c r="C16" s="204"/>
      <c r="D16" s="204"/>
      <c r="E16" s="183"/>
      <c r="F16" s="204"/>
      <c r="G16" s="204"/>
      <c r="H16" s="204"/>
      <c r="I16" s="204"/>
      <c r="J16" s="183"/>
      <c r="K16" s="204"/>
      <c r="L16" s="204"/>
      <c r="M16" s="1"/>
      <c r="N16" s="1"/>
      <c r="O16" s="1"/>
      <c r="P16" s="1"/>
    </row>
    <row r="17" spans="1:12" ht="22.5" customHeight="1" x14ac:dyDescent="0.15">
      <c r="A17" s="144"/>
      <c r="B17" s="204"/>
      <c r="C17" s="183"/>
      <c r="D17" s="183"/>
      <c r="E17" s="183"/>
      <c r="F17" s="183"/>
      <c r="G17" s="183"/>
      <c r="H17" s="183"/>
      <c r="I17" s="183"/>
      <c r="J17" s="183"/>
      <c r="K17" s="183"/>
    </row>
    <row r="18" spans="1:12" ht="15" customHeight="1" x14ac:dyDescent="0.15">
      <c r="A18" s="144"/>
      <c r="B18" s="204"/>
      <c r="C18" s="204"/>
      <c r="D18" s="204"/>
      <c r="E18" s="183"/>
      <c r="F18" s="204"/>
      <c r="G18" s="204"/>
      <c r="H18" s="204"/>
      <c r="I18" s="204"/>
      <c r="J18" s="183"/>
      <c r="K18" s="204"/>
      <c r="L18" s="204"/>
    </row>
    <row r="19" spans="1:12" ht="13.25" customHeight="1" x14ac:dyDescent="0.15">
      <c r="A19" s="144"/>
      <c r="B19" s="145"/>
    </row>
    <row r="20" spans="1:12" ht="15" customHeight="1" x14ac:dyDescent="0.15">
      <c r="A20" s="144"/>
      <c r="B20" s="204"/>
      <c r="C20" s="204"/>
      <c r="D20" s="204"/>
      <c r="E20" s="183"/>
      <c r="F20" s="204"/>
      <c r="G20" s="204"/>
      <c r="H20" s="204"/>
      <c r="I20" s="204"/>
      <c r="J20" s="183"/>
      <c r="K20" s="204"/>
      <c r="L20" s="204"/>
    </row>
    <row r="21" spans="1:12" ht="15" customHeight="1" x14ac:dyDescent="0.15"/>
  </sheetData>
  <mergeCells count="18">
    <mergeCell ref="A6:B6"/>
    <mergeCell ref="A7:B7"/>
    <mergeCell ref="F1:I1"/>
    <mergeCell ref="K1:L1"/>
    <mergeCell ref="A10:B10"/>
    <mergeCell ref="A9:B9"/>
    <mergeCell ref="A2:B2"/>
    <mergeCell ref="C1:D1"/>
    <mergeCell ref="A4:B4"/>
    <mergeCell ref="A3:B3"/>
    <mergeCell ref="A5:B5"/>
    <mergeCell ref="B18:L18"/>
    <mergeCell ref="B20:L20"/>
    <mergeCell ref="A11:B11"/>
    <mergeCell ref="A12:B12"/>
    <mergeCell ref="A13:B13"/>
    <mergeCell ref="B16:L16"/>
    <mergeCell ref="B17:K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"/>
  <sheetViews>
    <sheetView showRuler="0" workbookViewId="0">
      <selection activeCell="B37" sqref="B37"/>
    </sheetView>
  </sheetViews>
  <sheetFormatPr baseColWidth="10" defaultColWidth="13.1640625" defaultRowHeight="13" x14ac:dyDescent="0.15"/>
  <cols>
    <col min="1" max="1" width="3.5" customWidth="1"/>
    <col min="2" max="2" width="61.5" customWidth="1"/>
    <col min="3" max="4" width="13.6640625" hidden="1" customWidth="1"/>
    <col min="5" max="6" width="13.6640625" customWidth="1"/>
    <col min="7" max="7" width="1.1640625" customWidth="1"/>
    <col min="8" max="11" width="13.6640625" customWidth="1"/>
    <col min="12" max="12" width="1.1640625" customWidth="1"/>
    <col min="13" max="14" width="13.6640625" customWidth="1"/>
    <col min="15" max="15" width="16.5" customWidth="1"/>
  </cols>
  <sheetData>
    <row r="1" spans="1:15" ht="13.25" customHeight="1" x14ac:dyDescent="0.15">
      <c r="C1" s="168">
        <v>2024</v>
      </c>
      <c r="D1" s="169"/>
      <c r="E1" s="169"/>
      <c r="F1" s="169"/>
      <c r="G1" s="11"/>
      <c r="H1" s="168">
        <v>2023</v>
      </c>
      <c r="I1" s="169"/>
      <c r="J1" s="169"/>
      <c r="K1" s="169"/>
      <c r="L1" s="11"/>
      <c r="M1" s="168">
        <v>2022</v>
      </c>
      <c r="N1" s="169"/>
    </row>
    <row r="2" spans="1:15" ht="13.25" customHeight="1" x14ac:dyDescent="0.15">
      <c r="A2" s="170" t="s">
        <v>3</v>
      </c>
      <c r="B2" s="170"/>
      <c r="C2" s="13" t="s">
        <v>4</v>
      </c>
      <c r="D2" s="13" t="s">
        <v>5</v>
      </c>
      <c r="E2" s="13" t="s">
        <v>6</v>
      </c>
      <c r="F2" s="13" t="s">
        <v>7</v>
      </c>
      <c r="G2" s="11"/>
      <c r="H2" s="13" t="s">
        <v>8</v>
      </c>
      <c r="I2" s="13" t="s">
        <v>9</v>
      </c>
      <c r="J2" s="13" t="s">
        <v>10</v>
      </c>
      <c r="K2" s="13" t="s">
        <v>11</v>
      </c>
      <c r="L2" s="11"/>
      <c r="M2" s="13" t="s">
        <v>12</v>
      </c>
      <c r="N2" s="13" t="s">
        <v>13</v>
      </c>
    </row>
    <row r="3" spans="1:15" ht="15" customHeight="1" x14ac:dyDescent="0.15">
      <c r="A3" s="14"/>
      <c r="B3" s="1"/>
      <c r="C3" s="15"/>
      <c r="D3" s="15"/>
      <c r="E3" s="15"/>
      <c r="F3" s="15"/>
      <c r="G3" s="16"/>
      <c r="H3" s="15"/>
      <c r="I3" s="15"/>
      <c r="J3" s="15"/>
      <c r="K3" s="15"/>
      <c r="L3" s="16"/>
      <c r="M3" s="15"/>
      <c r="N3" s="15"/>
    </row>
    <row r="4" spans="1:15" ht="14.25" customHeight="1" x14ac:dyDescent="0.15">
      <c r="A4" s="166" t="s">
        <v>14</v>
      </c>
      <c r="B4" s="166"/>
      <c r="F4" s="17"/>
      <c r="G4" s="18"/>
      <c r="L4" s="18"/>
    </row>
    <row r="5" spans="1:15" ht="14.25" customHeight="1" x14ac:dyDescent="0.15">
      <c r="A5" s="165" t="s">
        <v>15</v>
      </c>
      <c r="B5" s="165"/>
      <c r="C5" s="20"/>
      <c r="D5" s="20"/>
      <c r="E5" s="21">
        <v>78605000</v>
      </c>
      <c r="F5" s="21">
        <v>72955000</v>
      </c>
      <c r="G5" s="20"/>
      <c r="H5" s="21">
        <v>74009000</v>
      </c>
      <c r="I5" s="21">
        <v>65240000</v>
      </c>
      <c r="J5" s="21">
        <v>65742000</v>
      </c>
      <c r="K5" s="21">
        <v>59126000</v>
      </c>
      <c r="L5" s="20"/>
      <c r="M5" s="21">
        <v>44255000</v>
      </c>
      <c r="N5" s="21">
        <v>41263000</v>
      </c>
      <c r="O5" s="1"/>
    </row>
    <row r="6" spans="1:15" ht="14.25" customHeight="1" x14ac:dyDescent="0.15">
      <c r="A6" s="167" t="s">
        <v>16</v>
      </c>
      <c r="B6" s="167"/>
      <c r="C6" s="18"/>
      <c r="D6" s="18"/>
      <c r="E6" s="23">
        <v>76763000</v>
      </c>
      <c r="F6" s="23">
        <v>-44288000</v>
      </c>
      <c r="G6" s="18"/>
      <c r="H6" s="23">
        <v>100607000</v>
      </c>
      <c r="I6" s="23">
        <v>261828000</v>
      </c>
      <c r="J6" s="23">
        <v>-22411000</v>
      </c>
      <c r="K6" s="23">
        <v>-212473000</v>
      </c>
      <c r="L6" s="18"/>
      <c r="M6" s="23">
        <v>-19356000</v>
      </c>
      <c r="N6" s="23">
        <v>-63273000</v>
      </c>
    </row>
    <row r="7" spans="1:15" ht="14.25" customHeight="1" x14ac:dyDescent="0.15">
      <c r="A7" s="165" t="s">
        <v>17</v>
      </c>
      <c r="B7" s="165"/>
      <c r="C7" s="20"/>
      <c r="D7" s="20"/>
      <c r="E7" s="24">
        <v>0.44</v>
      </c>
      <c r="F7" s="24">
        <v>-0.28000000000000003</v>
      </c>
      <c r="G7" s="20"/>
      <c r="H7" s="24">
        <v>0.61483593088681998</v>
      </c>
      <c r="I7" s="24">
        <v>1.60077601454872</v>
      </c>
      <c r="J7" s="24">
        <v>-0.14170071162917</v>
      </c>
      <c r="K7" s="24">
        <v>-1.3363434558134599</v>
      </c>
      <c r="L7" s="20"/>
      <c r="M7" s="24">
        <v>-0.121983163011516</v>
      </c>
      <c r="N7" s="24">
        <v>-0.389779151834653</v>
      </c>
    </row>
    <row r="8" spans="1:15" ht="14.25" customHeight="1" x14ac:dyDescent="0.15">
      <c r="A8" s="167" t="s">
        <v>18</v>
      </c>
      <c r="B8" s="167"/>
      <c r="C8" s="18"/>
      <c r="D8" s="18"/>
      <c r="E8" s="25">
        <v>0.01</v>
      </c>
      <c r="F8" s="25">
        <v>0.01</v>
      </c>
      <c r="G8" s="18"/>
      <c r="H8" s="25">
        <v>0.01</v>
      </c>
      <c r="I8" s="25">
        <v>0.01</v>
      </c>
      <c r="J8" s="25">
        <v>0.01</v>
      </c>
      <c r="K8" s="25">
        <v>0.01</v>
      </c>
      <c r="L8" s="18"/>
      <c r="M8" s="25">
        <v>0.01</v>
      </c>
      <c r="N8" s="25">
        <v>0.01</v>
      </c>
    </row>
    <row r="9" spans="1:15" ht="15" customHeight="1" x14ac:dyDescent="0.15">
      <c r="F9" s="17"/>
      <c r="H9" s="17"/>
      <c r="I9" s="17"/>
      <c r="J9" s="17"/>
      <c r="K9" s="17"/>
      <c r="L9" s="17"/>
      <c r="M9" s="17"/>
      <c r="N9" s="17"/>
    </row>
    <row r="10" spans="1:15" ht="14.25" customHeight="1" x14ac:dyDescent="0.15">
      <c r="A10" s="166" t="s">
        <v>19</v>
      </c>
      <c r="B10" s="166"/>
      <c r="F10" s="17"/>
      <c r="H10" s="17"/>
      <c r="I10" s="17"/>
      <c r="J10" s="17"/>
      <c r="K10" s="17"/>
      <c r="L10" s="17"/>
      <c r="M10" s="17"/>
      <c r="N10" s="17"/>
    </row>
    <row r="11" spans="1:15" ht="14.25" customHeight="1" x14ac:dyDescent="0.15">
      <c r="A11" s="165" t="s">
        <v>148</v>
      </c>
      <c r="B11" s="165"/>
      <c r="C11" s="20"/>
      <c r="D11" s="20"/>
      <c r="E11" s="21">
        <v>78688000</v>
      </c>
      <c r="F11" s="21">
        <v>72791000</v>
      </c>
      <c r="G11" s="20"/>
      <c r="H11" s="21">
        <v>74394000</v>
      </c>
      <c r="I11" s="21">
        <v>66058000</v>
      </c>
      <c r="J11" s="21">
        <v>66598000</v>
      </c>
      <c r="K11" s="21">
        <v>60098000</v>
      </c>
      <c r="L11" s="20"/>
      <c r="M11" s="21">
        <v>45272000</v>
      </c>
      <c r="N11" s="21">
        <v>42039000</v>
      </c>
    </row>
    <row r="12" spans="1:15" ht="14.25" customHeight="1" x14ac:dyDescent="0.15">
      <c r="A12" s="167" t="s">
        <v>149</v>
      </c>
      <c r="B12" s="167"/>
      <c r="C12" s="18"/>
      <c r="D12" s="18"/>
      <c r="E12" s="23">
        <v>25968000</v>
      </c>
      <c r="F12" s="23">
        <v>19563000</v>
      </c>
      <c r="G12" s="18"/>
      <c r="H12" s="23">
        <v>26437000</v>
      </c>
      <c r="I12" s="23">
        <v>18404000</v>
      </c>
      <c r="J12" s="23">
        <v>21607000</v>
      </c>
      <c r="K12" s="23">
        <v>15338000</v>
      </c>
      <c r="L12" s="18"/>
      <c r="M12" s="23">
        <v>7778000</v>
      </c>
      <c r="N12" s="23">
        <v>6488000</v>
      </c>
      <c r="O12" s="1"/>
    </row>
    <row r="13" spans="1:15" ht="14.25" customHeight="1" x14ac:dyDescent="0.15">
      <c r="A13" s="165" t="s">
        <v>20</v>
      </c>
      <c r="B13" s="165"/>
      <c r="C13" s="20"/>
      <c r="D13" s="20"/>
      <c r="E13" s="24">
        <f>E12/E28</f>
        <v>0.13967598270186535</v>
      </c>
      <c r="F13" s="24">
        <f>F12/F28</f>
        <v>0.11101338084915618</v>
      </c>
      <c r="G13" s="20"/>
      <c r="H13" s="24">
        <f>H12/H28</f>
        <v>0.1502560579315792</v>
      </c>
      <c r="I13" s="24">
        <f>I12/I28</f>
        <v>0.10464286471725645</v>
      </c>
      <c r="J13" s="24">
        <f>J12/J28</f>
        <v>0.12443848049943559</v>
      </c>
      <c r="K13" s="24">
        <f>K12/K28</f>
        <v>8.8604158121855264E-2</v>
      </c>
      <c r="L13" s="20"/>
      <c r="M13" s="24">
        <f>M12/M30</f>
        <v>4.5074699521320365E-2</v>
      </c>
      <c r="N13" s="24">
        <f>N12/N28</f>
        <v>3.6696294380705152E-2</v>
      </c>
      <c r="O13" s="1"/>
    </row>
    <row r="14" spans="1:15" ht="14.25" customHeight="1" x14ac:dyDescent="0.15">
      <c r="A14" s="167" t="s">
        <v>150</v>
      </c>
      <c r="B14" s="167"/>
      <c r="C14" s="18"/>
      <c r="D14" s="18"/>
      <c r="E14" s="23">
        <v>19629000</v>
      </c>
      <c r="F14" s="23">
        <v>2232000</v>
      </c>
      <c r="G14" s="18"/>
      <c r="H14" s="23">
        <v>17931000</v>
      </c>
      <c r="I14" s="23">
        <v>32618000</v>
      </c>
      <c r="J14" s="23">
        <v>5503000</v>
      </c>
      <c r="K14" s="23">
        <v>-7430000</v>
      </c>
      <c r="L14" s="18"/>
      <c r="M14" s="23">
        <v>-22305000</v>
      </c>
      <c r="N14" s="23">
        <v>26704000</v>
      </c>
    </row>
    <row r="15" spans="1:15" ht="14.25" customHeight="1" x14ac:dyDescent="0.15">
      <c r="A15" s="165" t="s">
        <v>21</v>
      </c>
      <c r="B15" s="165"/>
      <c r="C15" s="20"/>
      <c r="D15" s="20"/>
      <c r="E15" s="24">
        <f>E14/E28</f>
        <v>0.1055799393274382</v>
      </c>
      <c r="F15" s="24">
        <f>F14/F28</f>
        <v>1.2665841949359331E-2</v>
      </c>
      <c r="G15" s="20"/>
      <c r="H15" s="24">
        <f>H14/H28</f>
        <v>0.10191176664414067</v>
      </c>
      <c r="I15" s="24">
        <f>I14/I28</f>
        <v>0.18546190835402471</v>
      </c>
      <c r="J15" s="24">
        <f>J14/J28</f>
        <v>3.1692736529291159E-2</v>
      </c>
      <c r="K15" s="24">
        <f>K14/K28</f>
        <v>-4.292143009814739E-2</v>
      </c>
      <c r="L15" s="20"/>
      <c r="M15" s="24">
        <f>M14/M28</f>
        <v>-0.12880981372200984</v>
      </c>
      <c r="N15" s="24">
        <f>N14/N28</f>
        <v>0.15103850880739061</v>
      </c>
    </row>
    <row r="16" spans="1:15" ht="14.25" customHeight="1" x14ac:dyDescent="0.15">
      <c r="A16" s="22"/>
      <c r="B16" s="26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4.25" customHeight="1" x14ac:dyDescent="0.15">
      <c r="A17" s="165" t="s">
        <v>22</v>
      </c>
      <c r="B17" s="165"/>
      <c r="C17" s="20"/>
      <c r="D17" s="20"/>
      <c r="E17" s="27">
        <v>32661000000</v>
      </c>
      <c r="F17" s="27">
        <v>32531000000</v>
      </c>
      <c r="G17" s="20"/>
      <c r="H17" s="27">
        <v>32771000000</v>
      </c>
      <c r="I17" s="27">
        <v>29936000000</v>
      </c>
      <c r="J17" s="27">
        <v>29059000000</v>
      </c>
      <c r="K17" s="27">
        <v>27694000000</v>
      </c>
      <c r="L17" s="20"/>
      <c r="M17" s="27">
        <v>22234000000</v>
      </c>
      <c r="N17" s="27">
        <v>20499000000</v>
      </c>
    </row>
    <row r="18" spans="1:14" ht="14.25" customHeight="1" x14ac:dyDescent="0.15">
      <c r="F18" s="17"/>
      <c r="H18" s="17"/>
      <c r="I18" s="17"/>
      <c r="J18" s="17"/>
      <c r="K18" s="17"/>
      <c r="L18" s="17"/>
      <c r="M18" s="17"/>
      <c r="N18" s="17"/>
    </row>
    <row r="19" spans="1:14" ht="14.25" customHeight="1" x14ac:dyDescent="0.15">
      <c r="A19" s="166" t="s">
        <v>23</v>
      </c>
      <c r="B19" s="166"/>
      <c r="F19" s="17"/>
      <c r="H19" s="17"/>
      <c r="I19" s="17"/>
      <c r="J19" s="17"/>
      <c r="K19" s="17"/>
      <c r="L19" s="17"/>
      <c r="M19" s="17"/>
      <c r="N19" s="17"/>
    </row>
    <row r="20" spans="1:14" ht="14.25" customHeight="1" x14ac:dyDescent="0.15">
      <c r="A20" s="165" t="s">
        <v>24</v>
      </c>
      <c r="B20" s="165"/>
      <c r="C20" s="20"/>
      <c r="D20" s="20"/>
      <c r="E20" s="21">
        <v>3502420000</v>
      </c>
      <c r="F20" s="21">
        <v>3463816000</v>
      </c>
      <c r="G20" s="20"/>
      <c r="H20" s="21">
        <v>3562550000</v>
      </c>
      <c r="I20" s="21">
        <v>6872091000</v>
      </c>
      <c r="J20" s="21">
        <v>10757065000</v>
      </c>
      <c r="K20" s="21">
        <v>10743429000</v>
      </c>
      <c r="L20" s="20"/>
      <c r="M20" s="21">
        <v>11028503000</v>
      </c>
      <c r="N20" s="21">
        <v>11740829000</v>
      </c>
    </row>
    <row r="21" spans="1:14" ht="14.25" customHeight="1" x14ac:dyDescent="0.15">
      <c r="A21" s="167" t="s">
        <v>25</v>
      </c>
      <c r="B21" s="167"/>
      <c r="C21" s="18"/>
      <c r="D21" s="18"/>
      <c r="E21" s="23">
        <v>300000000</v>
      </c>
      <c r="F21" s="23">
        <v>372422000</v>
      </c>
      <c r="G21" s="18"/>
      <c r="H21" s="23">
        <v>378422000</v>
      </c>
      <c r="I21" s="23">
        <v>383082000</v>
      </c>
      <c r="J21" s="23">
        <v>404222000</v>
      </c>
      <c r="K21" s="23">
        <v>579022000</v>
      </c>
      <c r="L21" s="18"/>
      <c r="M21" s="23">
        <v>578922000</v>
      </c>
      <c r="N21" s="23">
        <v>888574000</v>
      </c>
    </row>
    <row r="22" spans="1:14" ht="14.25" customHeight="1" x14ac:dyDescent="0.15">
      <c r="A22" s="165" t="s">
        <v>26</v>
      </c>
      <c r="B22" s="165"/>
      <c r="C22" s="20"/>
      <c r="D22" s="20"/>
      <c r="E22" s="28">
        <f>E23-300000000</f>
        <v>127259901</v>
      </c>
      <c r="F22" s="28">
        <v>112948000</v>
      </c>
      <c r="G22" s="20"/>
      <c r="H22" s="28">
        <v>175195000</v>
      </c>
      <c r="I22" s="28">
        <v>230300000</v>
      </c>
      <c r="J22" s="28">
        <v>204508000</v>
      </c>
      <c r="K22" s="28">
        <v>449368000</v>
      </c>
      <c r="L22" s="20"/>
      <c r="M22" s="28">
        <v>733382000</v>
      </c>
      <c r="N22" s="28">
        <v>423441000</v>
      </c>
    </row>
    <row r="23" spans="1:14" ht="14.25" customHeight="1" x14ac:dyDescent="0.15">
      <c r="A23" s="167" t="s">
        <v>27</v>
      </c>
      <c r="B23" s="167"/>
      <c r="C23" s="18"/>
      <c r="D23" s="18"/>
      <c r="E23" s="23">
        <v>427259901</v>
      </c>
      <c r="F23" s="23">
        <v>412947743</v>
      </c>
      <c r="G23" s="18"/>
      <c r="H23" s="23">
        <v>475195000</v>
      </c>
      <c r="I23" s="23">
        <v>530300000</v>
      </c>
      <c r="J23" s="23">
        <v>504508000</v>
      </c>
      <c r="K23" s="23">
        <v>749368000</v>
      </c>
      <c r="L23" s="18"/>
      <c r="M23" s="23">
        <v>1033382000</v>
      </c>
      <c r="N23" s="23">
        <v>723441000</v>
      </c>
    </row>
    <row r="24" spans="1:14" ht="14.25" customHeight="1" x14ac:dyDescent="0.15">
      <c r="A24" s="165" t="s">
        <v>28</v>
      </c>
      <c r="B24" s="165"/>
      <c r="C24" s="20"/>
      <c r="D24" s="20"/>
      <c r="E24" s="28">
        <v>821899000</v>
      </c>
      <c r="F24" s="28">
        <v>821899000</v>
      </c>
      <c r="G24" s="20"/>
      <c r="H24" s="28">
        <v>821899000</v>
      </c>
      <c r="I24" s="28">
        <v>821899000</v>
      </c>
      <c r="J24" s="28">
        <v>821899000</v>
      </c>
      <c r="K24" s="28">
        <v>827711000</v>
      </c>
      <c r="L24" s="20"/>
      <c r="M24" s="28">
        <v>827779000</v>
      </c>
      <c r="N24" s="28">
        <v>827779000</v>
      </c>
    </row>
    <row r="25" spans="1:14" ht="14.25" customHeight="1" x14ac:dyDescent="0.15">
      <c r="F25" s="17"/>
      <c r="H25" s="17"/>
      <c r="I25" s="17"/>
      <c r="J25" s="17"/>
      <c r="K25" s="17"/>
      <c r="L25" s="17"/>
      <c r="M25" s="17"/>
      <c r="N25" s="17"/>
    </row>
    <row r="26" spans="1:14" ht="14.25" customHeight="1" x14ac:dyDescent="0.15">
      <c r="A26" s="166" t="s">
        <v>29</v>
      </c>
      <c r="B26" s="166"/>
      <c r="F26" s="17"/>
      <c r="H26" s="17"/>
      <c r="I26" s="17"/>
      <c r="J26" s="17"/>
      <c r="K26" s="17"/>
      <c r="L26" s="17"/>
      <c r="M26" s="17"/>
      <c r="N26" s="17"/>
    </row>
    <row r="27" spans="1:14" ht="14.25" customHeight="1" x14ac:dyDescent="0.15">
      <c r="A27" s="164" t="s">
        <v>151</v>
      </c>
      <c r="B27" s="164"/>
      <c r="C27" s="20"/>
      <c r="D27" s="20"/>
      <c r="E27" s="28">
        <v>170358000</v>
      </c>
      <c r="F27" s="28">
        <v>161043000</v>
      </c>
      <c r="G27" s="20"/>
      <c r="H27" s="28">
        <v>160664000</v>
      </c>
      <c r="I27" s="28">
        <v>160564000</v>
      </c>
      <c r="J27" s="28">
        <v>158089000</v>
      </c>
      <c r="K27" s="28">
        <v>158446000</v>
      </c>
      <c r="L27" s="20"/>
      <c r="M27" s="28">
        <v>158837000</v>
      </c>
      <c r="N27" s="28">
        <v>162398000</v>
      </c>
    </row>
    <row r="28" spans="1:14" ht="14.25" customHeight="1" x14ac:dyDescent="0.15">
      <c r="A28" s="163" t="s">
        <v>152</v>
      </c>
      <c r="B28" s="163"/>
      <c r="C28" s="18"/>
      <c r="D28" s="18"/>
      <c r="E28" s="23">
        <v>185916000</v>
      </c>
      <c r="F28" s="23">
        <v>176222000</v>
      </c>
      <c r="G28" s="18"/>
      <c r="H28" s="23">
        <v>175946317</v>
      </c>
      <c r="I28" s="23">
        <v>175874390</v>
      </c>
      <c r="J28" s="23">
        <v>173636000</v>
      </c>
      <c r="K28" s="23">
        <v>173107000</v>
      </c>
      <c r="L28" s="18"/>
      <c r="M28" s="23">
        <v>173162272</v>
      </c>
      <c r="N28" s="23">
        <v>176802593</v>
      </c>
    </row>
    <row r="29" spans="1:14" ht="14.25" customHeight="1" x14ac:dyDescent="0.15">
      <c r="A29" s="29"/>
      <c r="B29" s="2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ht="14.25" customHeight="1" x14ac:dyDescent="0.15">
      <c r="A30" s="163" t="s">
        <v>153</v>
      </c>
      <c r="B30" s="163"/>
      <c r="C30" s="18"/>
      <c r="D30" s="18"/>
      <c r="E30" s="23">
        <v>186057000</v>
      </c>
      <c r="F30" s="23">
        <v>178509000</v>
      </c>
      <c r="G30" s="18"/>
      <c r="H30" s="23">
        <v>175751000</v>
      </c>
      <c r="I30" s="23">
        <v>175806000</v>
      </c>
      <c r="J30" s="23">
        <v>175017000</v>
      </c>
      <c r="K30" s="23">
        <v>174630000</v>
      </c>
      <c r="L30" s="18"/>
      <c r="M30" s="23">
        <v>172558000</v>
      </c>
      <c r="N30" s="23">
        <v>175770000</v>
      </c>
    </row>
    <row r="31" spans="1:14" ht="14.25" customHeight="1" x14ac:dyDescent="0.15">
      <c r="A31" s="164" t="s">
        <v>154</v>
      </c>
      <c r="B31" s="164"/>
      <c r="C31" s="20"/>
      <c r="D31" s="20"/>
      <c r="E31" s="28">
        <v>187218000</v>
      </c>
      <c r="F31" s="28">
        <v>187998000</v>
      </c>
      <c r="G31" s="20"/>
      <c r="H31" s="28">
        <v>186406000</v>
      </c>
      <c r="I31" s="28">
        <v>185943000</v>
      </c>
      <c r="J31" s="28">
        <v>185506000</v>
      </c>
      <c r="K31" s="28">
        <v>185243000</v>
      </c>
      <c r="L31" s="20"/>
      <c r="M31" s="28">
        <v>182907000</v>
      </c>
      <c r="N31" s="28">
        <v>188478000</v>
      </c>
    </row>
    <row r="32" spans="1:14" ht="15" customHeight="1" x14ac:dyDescent="0.15">
      <c r="F32" s="17"/>
      <c r="G32" s="18"/>
      <c r="L32" s="18"/>
    </row>
    <row r="33" spans="6:12" ht="15" customHeight="1" x14ac:dyDescent="0.15">
      <c r="F33" s="1"/>
      <c r="G33" s="26"/>
      <c r="L33" s="26"/>
    </row>
  </sheetData>
  <mergeCells count="27">
    <mergeCell ref="A7:B7"/>
    <mergeCell ref="A8:B8"/>
    <mergeCell ref="H1:K1"/>
    <mergeCell ref="M1:N1"/>
    <mergeCell ref="A10:B10"/>
    <mergeCell ref="A2:B2"/>
    <mergeCell ref="C1:F1"/>
    <mergeCell ref="A4:B4"/>
    <mergeCell ref="A5:B5"/>
    <mergeCell ref="A6:B6"/>
    <mergeCell ref="A11:B11"/>
    <mergeCell ref="A12:B12"/>
    <mergeCell ref="A13:B13"/>
    <mergeCell ref="A14:B14"/>
    <mergeCell ref="A15:B15"/>
    <mergeCell ref="A30:B30"/>
    <mergeCell ref="A31:B31"/>
    <mergeCell ref="A17:B17"/>
    <mergeCell ref="A19:B19"/>
    <mergeCell ref="A20:B20"/>
    <mergeCell ref="A21:B21"/>
    <mergeCell ref="A22:B22"/>
    <mergeCell ref="A23:B23"/>
    <mergeCell ref="A28:B28"/>
    <mergeCell ref="A27:B27"/>
    <mergeCell ref="A24:B24"/>
    <mergeCell ref="A26:B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2"/>
  <sheetViews>
    <sheetView showRuler="0" zoomScale="115" zoomScaleNormal="115" workbookViewId="0">
      <selection activeCell="K25" sqref="K25"/>
    </sheetView>
  </sheetViews>
  <sheetFormatPr baseColWidth="10" defaultColWidth="13.1640625" defaultRowHeight="13" x14ac:dyDescent="0.15"/>
  <cols>
    <col min="1" max="1" width="3.5" customWidth="1"/>
    <col min="2" max="2" width="47.5" customWidth="1"/>
    <col min="3" max="3" width="1.1640625" customWidth="1"/>
    <col min="4" max="4" width="14.33203125" customWidth="1"/>
    <col min="5" max="5" width="1.1640625" customWidth="1"/>
    <col min="7" max="7" width="14.1640625" customWidth="1"/>
    <col min="8" max="8" width="1.1640625" customWidth="1"/>
    <col min="9" max="12" width="14.1640625" customWidth="1"/>
    <col min="13" max="13" width="1.1640625" customWidth="1"/>
    <col min="14" max="15" width="14.1640625" customWidth="1"/>
    <col min="16" max="16" width="1.1640625" customWidth="1"/>
    <col min="17" max="17" width="21.1640625" customWidth="1"/>
    <col min="18" max="20" width="12.33203125" customWidth="1"/>
  </cols>
  <sheetData>
    <row r="1" spans="1:21" ht="14.25" customHeight="1" x14ac:dyDescent="0.15">
      <c r="A1" s="170" t="s">
        <v>30</v>
      </c>
      <c r="B1" s="170"/>
      <c r="C1" s="22"/>
      <c r="D1" s="30"/>
      <c r="E1" s="22"/>
      <c r="F1" s="30"/>
      <c r="G1" s="30"/>
      <c r="H1" s="31"/>
      <c r="I1" s="30"/>
      <c r="J1" s="30"/>
      <c r="K1" s="30"/>
      <c r="L1" s="30"/>
      <c r="M1" s="31"/>
      <c r="N1" s="30"/>
      <c r="O1" s="30"/>
      <c r="P1" s="32"/>
      <c r="Q1" s="32"/>
      <c r="R1" s="32"/>
      <c r="S1" s="32"/>
      <c r="T1" s="32"/>
      <c r="U1" s="32"/>
    </row>
    <row r="2" spans="1:21" ht="14.25" customHeight="1" x14ac:dyDescent="0.15">
      <c r="A2" s="175" t="s">
        <v>31</v>
      </c>
      <c r="B2" s="175"/>
      <c r="C2" s="22"/>
      <c r="D2" s="10" t="s">
        <v>32</v>
      </c>
      <c r="E2" s="22"/>
      <c r="F2" s="10" t="s">
        <v>6</v>
      </c>
      <c r="G2" s="10" t="s">
        <v>7</v>
      </c>
      <c r="H2" s="34"/>
      <c r="I2" s="10" t="s">
        <v>8</v>
      </c>
      <c r="J2" s="10" t="s">
        <v>9</v>
      </c>
      <c r="K2" s="10" t="s">
        <v>10</v>
      </c>
      <c r="L2" s="10" t="s">
        <v>11</v>
      </c>
      <c r="M2" s="34"/>
      <c r="N2" s="10" t="s">
        <v>12</v>
      </c>
      <c r="O2" s="10" t="s">
        <v>13</v>
      </c>
      <c r="P2" s="32"/>
      <c r="Q2" s="32"/>
      <c r="R2" s="32"/>
      <c r="S2" s="32"/>
      <c r="T2" s="32"/>
      <c r="U2" s="32"/>
    </row>
    <row r="3" spans="1:21" ht="14.25" customHeight="1" x14ac:dyDescent="0.15">
      <c r="A3" s="171" t="s">
        <v>33</v>
      </c>
      <c r="B3" s="171"/>
      <c r="C3" s="19"/>
      <c r="D3" s="35">
        <v>1.0999999999999999E-2</v>
      </c>
      <c r="E3" s="19"/>
      <c r="F3" s="36">
        <v>3677000000</v>
      </c>
      <c r="G3" s="36">
        <v>3687000000</v>
      </c>
      <c r="H3" s="19"/>
      <c r="I3" s="36">
        <v>3571000000</v>
      </c>
      <c r="J3" s="36">
        <v>3345000000</v>
      </c>
      <c r="K3" s="36">
        <v>3311000000</v>
      </c>
      <c r="L3" s="36">
        <v>3180000000</v>
      </c>
      <c r="M3" s="19"/>
      <c r="N3" s="36">
        <v>3165000000</v>
      </c>
      <c r="O3" s="36">
        <v>2802000000</v>
      </c>
      <c r="P3" s="32"/>
      <c r="Q3" s="32"/>
      <c r="R3" s="32"/>
      <c r="S3" s="32"/>
      <c r="T3" s="32"/>
      <c r="U3" s="32"/>
    </row>
    <row r="4" spans="1:21" ht="14.25" customHeight="1" x14ac:dyDescent="0.15">
      <c r="A4" s="172" t="s">
        <v>34</v>
      </c>
      <c r="B4" s="172"/>
      <c r="C4" s="22"/>
      <c r="D4" s="37">
        <v>1.18E-2</v>
      </c>
      <c r="E4" s="22"/>
      <c r="F4" s="38">
        <v>6269000000</v>
      </c>
      <c r="G4" s="38">
        <v>6219000000</v>
      </c>
      <c r="H4" s="22"/>
      <c r="I4" s="38">
        <v>6687000000</v>
      </c>
      <c r="J4" s="38">
        <v>7996000000</v>
      </c>
      <c r="K4" s="38">
        <v>7996000000</v>
      </c>
      <c r="L4" s="38">
        <v>7996000000</v>
      </c>
      <c r="M4" s="22"/>
      <c r="N4" s="38">
        <v>7996000000</v>
      </c>
      <c r="O4" s="38">
        <v>7996000000</v>
      </c>
      <c r="P4" s="32"/>
      <c r="Q4" s="32"/>
      <c r="R4" s="32"/>
      <c r="S4" s="32"/>
      <c r="T4" s="32"/>
      <c r="U4" s="32"/>
    </row>
    <row r="5" spans="1:21" ht="14.25" customHeight="1" x14ac:dyDescent="0.15">
      <c r="A5" s="171" t="s">
        <v>155</v>
      </c>
      <c r="B5" s="171"/>
      <c r="C5" s="19"/>
      <c r="D5" s="39">
        <v>1.0200000000000001E-2</v>
      </c>
      <c r="E5" s="19"/>
      <c r="F5" s="40">
        <v>3973000000</v>
      </c>
      <c r="G5" s="40">
        <v>3230000000</v>
      </c>
      <c r="H5" s="19"/>
      <c r="I5" s="40">
        <v>2671000000</v>
      </c>
      <c r="J5" s="40">
        <v>0</v>
      </c>
      <c r="K5" s="40">
        <v>0</v>
      </c>
      <c r="L5" s="40">
        <v>0</v>
      </c>
      <c r="M5" s="19"/>
      <c r="N5" s="40">
        <v>0</v>
      </c>
      <c r="O5" s="40">
        <v>0</v>
      </c>
      <c r="P5" s="32"/>
      <c r="Q5" s="32"/>
      <c r="R5" s="32"/>
      <c r="S5" s="32"/>
      <c r="T5" s="32"/>
      <c r="U5" s="32"/>
    </row>
    <row r="6" spans="1:21" ht="14.25" customHeight="1" x14ac:dyDescent="0.15">
      <c r="A6" s="172" t="s">
        <v>35</v>
      </c>
      <c r="B6" s="172"/>
      <c r="C6" s="22"/>
      <c r="D6" s="37">
        <v>4.3E-3</v>
      </c>
      <c r="E6" s="22"/>
      <c r="F6" s="38">
        <v>9547000000</v>
      </c>
      <c r="G6" s="38">
        <v>9863000000</v>
      </c>
      <c r="H6" s="22"/>
      <c r="I6" s="38">
        <v>9646000000</v>
      </c>
      <c r="J6" s="38">
        <v>8519000000</v>
      </c>
      <c r="K6" s="38">
        <v>7990000000</v>
      </c>
      <c r="L6" s="38">
        <v>7000000000</v>
      </c>
      <c r="M6" s="22"/>
      <c r="N6" s="38">
        <v>6525000000</v>
      </c>
      <c r="O6" s="38">
        <v>6310000000</v>
      </c>
      <c r="P6" s="32"/>
      <c r="Q6" s="32"/>
      <c r="R6" s="32"/>
      <c r="S6" s="32"/>
      <c r="T6" s="32"/>
      <c r="U6" s="32"/>
    </row>
    <row r="7" spans="1:21" ht="14.25" customHeight="1" x14ac:dyDescent="0.15">
      <c r="A7" s="171" t="s">
        <v>36</v>
      </c>
      <c r="B7" s="171"/>
      <c r="C7" s="19"/>
      <c r="D7" s="39">
        <v>1.14E-2</v>
      </c>
      <c r="E7" s="19"/>
      <c r="F7" s="40">
        <v>5159000000</v>
      </c>
      <c r="G7" s="40">
        <v>5117000000</v>
      </c>
      <c r="H7" s="19"/>
      <c r="I7" s="40">
        <v>5121000000</v>
      </c>
      <c r="J7" s="40">
        <v>5083000000</v>
      </c>
      <c r="K7" s="40">
        <v>5112000000</v>
      </c>
      <c r="L7" s="40">
        <v>5083000000</v>
      </c>
      <c r="M7" s="19"/>
      <c r="N7" s="40">
        <v>0</v>
      </c>
      <c r="O7" s="40">
        <v>0</v>
      </c>
      <c r="P7" s="32"/>
      <c r="Q7" s="32"/>
      <c r="R7" s="32"/>
      <c r="S7" s="32"/>
      <c r="T7" s="32"/>
      <c r="U7" s="32"/>
    </row>
    <row r="8" spans="1:21" ht="14.25" customHeight="1" x14ac:dyDescent="0.15">
      <c r="A8" s="172" t="s">
        <v>37</v>
      </c>
      <c r="B8" s="172"/>
      <c r="C8" s="22"/>
      <c r="D8" s="37">
        <v>6.7000000000000002E-3</v>
      </c>
      <c r="E8" s="22"/>
      <c r="F8" s="38">
        <v>2862000000</v>
      </c>
      <c r="G8" s="38">
        <v>2895000000</v>
      </c>
      <c r="H8" s="22"/>
      <c r="I8" s="38">
        <v>2703000000</v>
      </c>
      <c r="J8" s="38">
        <v>2591000000</v>
      </c>
      <c r="K8" s="38">
        <v>2383000000</v>
      </c>
      <c r="L8" s="38">
        <v>2248000000</v>
      </c>
      <c r="M8" s="22"/>
      <c r="N8" s="38">
        <v>2036000000</v>
      </c>
      <c r="O8" s="38">
        <v>1021000000</v>
      </c>
      <c r="P8" s="32"/>
      <c r="Q8" s="32"/>
      <c r="R8" s="32"/>
      <c r="S8" s="32"/>
      <c r="T8" s="32"/>
      <c r="U8" s="32"/>
    </row>
    <row r="9" spans="1:21" ht="14.25" customHeight="1" x14ac:dyDescent="0.15">
      <c r="A9" s="171" t="s">
        <v>38</v>
      </c>
      <c r="B9" s="171"/>
      <c r="C9" s="19"/>
      <c r="D9" s="41">
        <v>8.3999999999999995E-3</v>
      </c>
      <c r="E9" s="19"/>
      <c r="F9" s="42">
        <v>1174000000</v>
      </c>
      <c r="G9" s="42">
        <v>1520000000</v>
      </c>
      <c r="H9" s="19"/>
      <c r="I9" s="42">
        <v>2372000000</v>
      </c>
      <c r="J9" s="42">
        <v>2402000000</v>
      </c>
      <c r="K9" s="42">
        <v>2267000000</v>
      </c>
      <c r="L9" s="42">
        <v>2187000000</v>
      </c>
      <c r="M9" s="19"/>
      <c r="N9" s="42">
        <v>2512000000</v>
      </c>
      <c r="O9" s="42">
        <v>2370000000</v>
      </c>
      <c r="P9" s="32"/>
      <c r="Q9" s="32"/>
      <c r="R9" s="32"/>
      <c r="S9" s="32"/>
      <c r="T9" s="32"/>
      <c r="U9" s="32"/>
    </row>
    <row r="10" spans="1:21" ht="14.25" customHeight="1" x14ac:dyDescent="0.15">
      <c r="A10" s="175" t="s">
        <v>31</v>
      </c>
      <c r="B10" s="175"/>
      <c r="C10" s="22"/>
      <c r="D10" s="43">
        <v>8.6999999999999994E-3</v>
      </c>
      <c r="E10" s="22"/>
      <c r="F10" s="44">
        <f>SUM(F3:F9)</f>
        <v>32661000000</v>
      </c>
      <c r="G10" s="44">
        <f>SUM(G3:G9)</f>
        <v>32531000000</v>
      </c>
      <c r="H10" s="31"/>
      <c r="I10" s="45">
        <f>SUM(I3:I9)</f>
        <v>32771000000</v>
      </c>
      <c r="J10" s="45">
        <f>SUM(J3:J9)</f>
        <v>29936000000</v>
      </c>
      <c r="K10" s="45">
        <f>SUM(K3:K9)</f>
        <v>29059000000</v>
      </c>
      <c r="L10" s="45">
        <f>SUM(L3:L9)</f>
        <v>27694000000</v>
      </c>
      <c r="M10" s="31"/>
      <c r="N10" s="45">
        <f>SUM(N3:N9)</f>
        <v>22234000000</v>
      </c>
      <c r="O10" s="45">
        <f>SUM(O3:O9)</f>
        <v>20499000000</v>
      </c>
      <c r="P10" s="32"/>
      <c r="Q10" s="32"/>
      <c r="R10" s="32"/>
      <c r="S10" s="32"/>
      <c r="T10" s="32"/>
      <c r="U10" s="32"/>
    </row>
    <row r="11" spans="1:21" ht="15.75" customHeight="1" x14ac:dyDescent="0.15">
      <c r="A11" s="46"/>
      <c r="B11" s="46"/>
      <c r="C11" s="16"/>
      <c r="D11" s="47"/>
      <c r="E11" s="16"/>
      <c r="F11" s="48"/>
      <c r="G11" s="47"/>
      <c r="H11" s="16"/>
      <c r="I11" s="47"/>
      <c r="J11" s="47"/>
      <c r="K11" s="47"/>
      <c r="L11" s="47"/>
      <c r="M11" s="16"/>
      <c r="N11" s="47"/>
      <c r="O11" s="47"/>
      <c r="P11" s="32"/>
      <c r="U11" s="32"/>
    </row>
    <row r="12" spans="1:21" ht="15.75" customHeight="1" x14ac:dyDescent="0.15">
      <c r="A12" s="1"/>
      <c r="B12" s="1"/>
      <c r="C12" s="46"/>
      <c r="D12" s="46"/>
      <c r="F12" s="46"/>
      <c r="G12" s="46"/>
      <c r="H12" s="49"/>
      <c r="I12" s="46"/>
      <c r="J12" s="46"/>
      <c r="K12" s="46"/>
      <c r="L12" s="46"/>
      <c r="M12" s="49"/>
      <c r="N12" s="46"/>
      <c r="O12" s="46"/>
      <c r="P12" s="32"/>
      <c r="U12" s="32"/>
    </row>
    <row r="13" spans="1:21" ht="15.75" customHeight="1" x14ac:dyDescent="0.15">
      <c r="A13" s="170" t="s">
        <v>39</v>
      </c>
      <c r="B13" s="170"/>
      <c r="C13" s="22"/>
      <c r="D13" s="50"/>
      <c r="E13" s="22"/>
      <c r="F13" s="50"/>
      <c r="G13" s="50"/>
      <c r="H13" s="11"/>
      <c r="I13" s="50"/>
      <c r="J13" s="50"/>
      <c r="K13" s="50"/>
      <c r="L13" s="50"/>
      <c r="M13" s="11"/>
      <c r="N13" s="50"/>
      <c r="O13" s="50"/>
      <c r="P13" s="32"/>
      <c r="U13" s="32"/>
    </row>
    <row r="14" spans="1:21" ht="14.25" customHeight="1" x14ac:dyDescent="0.15">
      <c r="A14" s="171" t="s">
        <v>15</v>
      </c>
      <c r="B14" s="171"/>
      <c r="C14" s="19"/>
      <c r="D14" s="51"/>
      <c r="E14" s="19"/>
      <c r="F14" s="52">
        <v>78688000</v>
      </c>
      <c r="G14" s="52">
        <v>72791000</v>
      </c>
      <c r="H14" s="19"/>
      <c r="I14" s="52">
        <v>74394000</v>
      </c>
      <c r="J14" s="52">
        <v>66058000</v>
      </c>
      <c r="K14" s="52">
        <v>66598000</v>
      </c>
      <c r="L14" s="52">
        <v>60098000</v>
      </c>
      <c r="M14" s="19"/>
      <c r="N14" s="52">
        <v>45272000</v>
      </c>
      <c r="O14" s="52">
        <v>42039000</v>
      </c>
      <c r="P14" s="32"/>
      <c r="U14" s="32"/>
    </row>
    <row r="15" spans="1:21" ht="14.25" customHeight="1" x14ac:dyDescent="0.15">
      <c r="A15" s="172" t="s">
        <v>40</v>
      </c>
      <c r="B15" s="172"/>
      <c r="C15" s="22"/>
      <c r="D15" s="53"/>
      <c r="E15" s="22"/>
      <c r="F15" s="54">
        <v>-35644000</v>
      </c>
      <c r="G15" s="54">
        <v>-36893000</v>
      </c>
      <c r="H15" s="22"/>
      <c r="I15" s="54">
        <v>-31177000</v>
      </c>
      <c r="J15" s="54">
        <v>-34316000</v>
      </c>
      <c r="K15" s="54">
        <v>-31882000</v>
      </c>
      <c r="L15" s="54">
        <v>-28579000</v>
      </c>
      <c r="M15" s="22"/>
      <c r="N15" s="54">
        <v>-24215000</v>
      </c>
      <c r="O15" s="54">
        <v>-24156000</v>
      </c>
      <c r="P15" s="32"/>
      <c r="U15" s="32"/>
    </row>
    <row r="16" spans="1:21" ht="14.25" customHeight="1" x14ac:dyDescent="0.15">
      <c r="A16" s="171" t="s">
        <v>41</v>
      </c>
      <c r="B16" s="171"/>
      <c r="C16" s="56"/>
      <c r="D16" s="51"/>
      <c r="E16" s="56"/>
      <c r="F16" s="57">
        <v>-17076000</v>
      </c>
      <c r="G16" s="57">
        <v>-16335000</v>
      </c>
      <c r="H16" s="56"/>
      <c r="I16" s="57">
        <v>-17296000</v>
      </c>
      <c r="J16" s="57">
        <v>-14493000</v>
      </c>
      <c r="K16" s="57">
        <v>-14274000</v>
      </c>
      <c r="L16" s="57">
        <v>-17096000</v>
      </c>
      <c r="M16" s="56"/>
      <c r="N16" s="57">
        <v>-15922000</v>
      </c>
      <c r="O16" s="57">
        <v>-13794000</v>
      </c>
      <c r="P16" s="32"/>
      <c r="U16" s="32"/>
    </row>
    <row r="17" spans="1:21" ht="15.75" customHeight="1" x14ac:dyDescent="0.15">
      <c r="A17" s="172" t="s">
        <v>42</v>
      </c>
      <c r="B17" s="172"/>
      <c r="C17" s="22"/>
      <c r="D17" s="53"/>
      <c r="E17" s="22"/>
      <c r="F17" s="58">
        <v>0</v>
      </c>
      <c r="G17" s="58">
        <v>0</v>
      </c>
      <c r="H17" s="22"/>
      <c r="I17" s="58">
        <v>516000</v>
      </c>
      <c r="J17" s="58">
        <v>1155000</v>
      </c>
      <c r="K17" s="58">
        <v>1165000</v>
      </c>
      <c r="L17" s="58">
        <v>915000</v>
      </c>
      <c r="M17" s="22"/>
      <c r="N17" s="58">
        <v>2643000</v>
      </c>
      <c r="O17" s="58">
        <v>2399000</v>
      </c>
      <c r="P17" s="32"/>
      <c r="U17" s="32"/>
    </row>
    <row r="18" spans="1:21" ht="15.75" customHeight="1" x14ac:dyDescent="0.15">
      <c r="A18" s="174" t="s">
        <v>149</v>
      </c>
      <c r="B18" s="174"/>
      <c r="C18" s="148"/>
      <c r="D18" s="149"/>
      <c r="E18" s="148"/>
      <c r="F18" s="150">
        <f>SUM(F14:F17)</f>
        <v>25968000</v>
      </c>
      <c r="G18" s="61">
        <f>SUM(G14:G17)</f>
        <v>19563000</v>
      </c>
      <c r="H18" s="22"/>
      <c r="I18" s="61">
        <f>SUM(I14:I17)</f>
        <v>26437000</v>
      </c>
      <c r="J18" s="61">
        <f>SUM(J14:J17)</f>
        <v>18404000</v>
      </c>
      <c r="K18" s="61">
        <f>SUM(K14:K17)</f>
        <v>21607000</v>
      </c>
      <c r="L18" s="61">
        <f>SUM(L14:L17)</f>
        <v>15338000</v>
      </c>
      <c r="M18" s="22"/>
      <c r="N18" s="61">
        <f>SUM(N14:N17)</f>
        <v>7778000</v>
      </c>
      <c r="O18" s="61">
        <f>SUM(O14:O17)</f>
        <v>6488000</v>
      </c>
      <c r="P18" s="32"/>
      <c r="U18" s="32"/>
    </row>
    <row r="19" spans="1:21" ht="14.25" customHeight="1" x14ac:dyDescent="0.15">
      <c r="A19" s="172" t="s">
        <v>156</v>
      </c>
      <c r="B19" s="172"/>
      <c r="C19" s="62"/>
      <c r="D19" s="62"/>
      <c r="E19" s="62"/>
      <c r="F19" s="54">
        <v>7551000</v>
      </c>
      <c r="G19" s="54">
        <v>2301000</v>
      </c>
      <c r="H19" s="62"/>
      <c r="I19" s="54">
        <v>2084000</v>
      </c>
      <c r="J19" s="54">
        <v>1994000</v>
      </c>
      <c r="K19" s="54">
        <v>2087000</v>
      </c>
      <c r="L19" s="54">
        <v>2332000</v>
      </c>
      <c r="M19" s="62"/>
      <c r="N19" s="63">
        <v>3937000</v>
      </c>
      <c r="O19" s="63">
        <v>11293000</v>
      </c>
      <c r="P19" s="32"/>
      <c r="U19" s="32"/>
    </row>
    <row r="20" spans="1:21" ht="24.25" customHeight="1" x14ac:dyDescent="0.15">
      <c r="A20" s="171" t="s">
        <v>43</v>
      </c>
      <c r="B20" s="171"/>
      <c r="C20" s="64"/>
      <c r="D20" s="64"/>
      <c r="E20" s="64"/>
      <c r="F20" s="57">
        <v>186000</v>
      </c>
      <c r="G20" s="57">
        <v>99000</v>
      </c>
      <c r="H20" s="64"/>
      <c r="I20" s="57">
        <v>0</v>
      </c>
      <c r="J20" s="57">
        <v>27927000</v>
      </c>
      <c r="K20" s="57">
        <v>0</v>
      </c>
      <c r="L20" s="57">
        <v>0</v>
      </c>
      <c r="M20" s="64"/>
      <c r="N20" s="65">
        <v>12377000</v>
      </c>
      <c r="O20" s="65">
        <v>20258000</v>
      </c>
      <c r="P20" s="32"/>
      <c r="U20" s="32"/>
    </row>
    <row r="21" spans="1:21" ht="14.25" customHeight="1" x14ac:dyDescent="0.15">
      <c r="A21" s="172" t="s">
        <v>44</v>
      </c>
      <c r="B21" s="172"/>
      <c r="C21" s="62"/>
      <c r="D21" s="62"/>
      <c r="E21" s="62"/>
      <c r="F21" s="54">
        <v>3094000</v>
      </c>
      <c r="G21" s="54">
        <v>4375000</v>
      </c>
      <c r="H21" s="62"/>
      <c r="I21" s="54">
        <v>5806000</v>
      </c>
      <c r="J21" s="54">
        <v>6436000</v>
      </c>
      <c r="K21" s="54">
        <v>10720000</v>
      </c>
      <c r="L21" s="54">
        <v>-94000</v>
      </c>
      <c r="M21" s="62"/>
      <c r="N21" s="54">
        <v>8414000</v>
      </c>
      <c r="O21" s="54">
        <v>9444000</v>
      </c>
      <c r="P21" s="32"/>
      <c r="U21" s="32"/>
    </row>
    <row r="22" spans="1:21" ht="14.25" customHeight="1" x14ac:dyDescent="0.15">
      <c r="A22" s="171" t="s">
        <v>45</v>
      </c>
      <c r="B22" s="171"/>
      <c r="C22" s="64"/>
      <c r="D22" s="64"/>
      <c r="E22" s="64"/>
      <c r="F22" s="57">
        <v>0</v>
      </c>
      <c r="G22" s="57">
        <v>0</v>
      </c>
      <c r="H22" s="64"/>
      <c r="I22" s="57">
        <v>0</v>
      </c>
      <c r="J22" s="57">
        <v>0</v>
      </c>
      <c r="K22" s="57">
        <v>0</v>
      </c>
      <c r="L22" s="57">
        <v>0</v>
      </c>
      <c r="M22" s="64"/>
      <c r="N22" s="57">
        <v>0</v>
      </c>
      <c r="O22" s="57">
        <v>0</v>
      </c>
    </row>
    <row r="23" spans="1:21" ht="14.25" customHeight="1" x14ac:dyDescent="0.15">
      <c r="A23" s="172" t="s">
        <v>46</v>
      </c>
      <c r="B23" s="172"/>
      <c r="C23" s="62"/>
      <c r="D23" s="62"/>
      <c r="E23" s="62"/>
      <c r="F23" s="54">
        <v>-17177000</v>
      </c>
      <c r="G23" s="54">
        <v>-19162000</v>
      </c>
      <c r="H23" s="62"/>
      <c r="I23" s="54">
        <v>-19184000</v>
      </c>
      <c r="J23" s="54">
        <v>-19261000</v>
      </c>
      <c r="K23" s="54">
        <v>-19592000</v>
      </c>
      <c r="L23" s="54">
        <v>-21948000</v>
      </c>
      <c r="M23" s="62"/>
      <c r="N23" s="54">
        <v>-22062000</v>
      </c>
      <c r="O23" s="54">
        <v>-24074000</v>
      </c>
      <c r="P23" s="32"/>
      <c r="U23" s="32"/>
    </row>
    <row r="24" spans="1:21" ht="14.25" customHeight="1" x14ac:dyDescent="0.15">
      <c r="A24" s="171" t="s">
        <v>47</v>
      </c>
      <c r="B24" s="171"/>
      <c r="C24" s="64"/>
      <c r="D24" s="64"/>
      <c r="E24" s="64"/>
      <c r="F24" s="57">
        <v>0</v>
      </c>
      <c r="G24" s="57">
        <v>-3698000</v>
      </c>
      <c r="H24" s="64"/>
      <c r="I24" s="57">
        <v>-617000</v>
      </c>
      <c r="J24" s="57">
        <v>-1668000</v>
      </c>
      <c r="K24" s="57">
        <v>-5384000</v>
      </c>
      <c r="L24" s="57">
        <v>-1045000</v>
      </c>
      <c r="M24" s="64"/>
      <c r="N24" s="57">
        <v>-1767000</v>
      </c>
      <c r="O24" s="57">
        <v>-3444000</v>
      </c>
      <c r="P24" s="32"/>
      <c r="U24" s="32"/>
    </row>
    <row r="25" spans="1:21" ht="14.25" customHeight="1" x14ac:dyDescent="0.15">
      <c r="A25" s="172" t="s">
        <v>48</v>
      </c>
      <c r="B25" s="172"/>
      <c r="C25" s="62"/>
      <c r="D25" s="62"/>
      <c r="E25" s="62"/>
      <c r="F25" s="54">
        <v>7000</v>
      </c>
      <c r="G25" s="54">
        <v>-1246000</v>
      </c>
      <c r="H25" s="62"/>
      <c r="I25" s="54">
        <v>3921000</v>
      </c>
      <c r="J25" s="54">
        <v>-59000</v>
      </c>
      <c r="K25" s="54">
        <v>-2770000</v>
      </c>
      <c r="L25" s="54">
        <v>-1098000</v>
      </c>
      <c r="M25" s="62"/>
      <c r="N25" s="54">
        <v>-30341000</v>
      </c>
      <c r="O25" s="54">
        <v>7838000</v>
      </c>
      <c r="P25" s="32"/>
      <c r="U25" s="32"/>
    </row>
    <row r="26" spans="1:21" ht="14.25" customHeight="1" x14ac:dyDescent="0.15">
      <c r="A26" s="171" t="s">
        <v>49</v>
      </c>
      <c r="B26" s="171"/>
      <c r="C26" s="64"/>
      <c r="D26" s="64"/>
      <c r="E26" s="64"/>
      <c r="F26" s="57">
        <v>0</v>
      </c>
      <c r="G26" s="57">
        <v>0</v>
      </c>
      <c r="H26" s="64"/>
      <c r="I26" s="57">
        <f>-I17</f>
        <v>-516000</v>
      </c>
      <c r="J26" s="57">
        <f>-J17</f>
        <v>-1155000</v>
      </c>
      <c r="K26" s="57">
        <f>-K17</f>
        <v>-1165000</v>
      </c>
      <c r="L26" s="57">
        <f>-L17</f>
        <v>-915000</v>
      </c>
      <c r="M26" s="64"/>
      <c r="N26" s="57">
        <f>-N17</f>
        <v>-2643000</v>
      </c>
      <c r="O26" s="57">
        <f>-O17</f>
        <v>-2399000</v>
      </c>
      <c r="P26" s="32"/>
      <c r="U26" s="32"/>
    </row>
    <row r="27" spans="1:21" ht="14.25" customHeight="1" x14ac:dyDescent="0.15">
      <c r="A27" s="172" t="s">
        <v>157</v>
      </c>
      <c r="B27" s="172"/>
      <c r="C27" s="62"/>
      <c r="D27" s="62"/>
      <c r="E27" s="62"/>
      <c r="F27" s="58">
        <v>0</v>
      </c>
      <c r="G27" s="58">
        <v>0</v>
      </c>
      <c r="H27" s="62"/>
      <c r="I27" s="58">
        <v>0</v>
      </c>
      <c r="J27" s="58">
        <v>0</v>
      </c>
      <c r="K27" s="58">
        <v>0</v>
      </c>
      <c r="L27" s="58">
        <v>0</v>
      </c>
      <c r="M27" s="62"/>
      <c r="N27" s="66">
        <v>2002000</v>
      </c>
      <c r="O27" s="66">
        <v>1300000</v>
      </c>
      <c r="P27" s="32"/>
      <c r="U27" s="32"/>
    </row>
    <row r="28" spans="1:21" ht="15" customHeight="1" x14ac:dyDescent="0.15">
      <c r="A28" s="173" t="s">
        <v>158</v>
      </c>
      <c r="B28" s="173"/>
      <c r="C28" s="19"/>
      <c r="D28" s="60"/>
      <c r="E28" s="19"/>
      <c r="F28" s="67">
        <f>SUM(F18:F27)</f>
        <v>19629000</v>
      </c>
      <c r="G28" s="67">
        <f>SUM(G18:G27)</f>
        <v>2232000</v>
      </c>
      <c r="H28" s="60"/>
      <c r="I28" s="67">
        <f>SUM(I18:I27)</f>
        <v>17931000</v>
      </c>
      <c r="J28" s="67">
        <f>SUM(J18:J27)</f>
        <v>32618000</v>
      </c>
      <c r="K28" s="67">
        <f>SUM(K18:K27)</f>
        <v>5503000</v>
      </c>
      <c r="L28" s="67">
        <f>SUM(L18:L27)</f>
        <v>-7430000</v>
      </c>
      <c r="M28" s="60"/>
      <c r="N28" s="67">
        <f>SUM(N18:N27)</f>
        <v>-22305000</v>
      </c>
      <c r="O28" s="67">
        <f>SUM(O18:O27)</f>
        <v>26704000</v>
      </c>
      <c r="P28" s="32"/>
      <c r="U28" s="32"/>
    </row>
    <row r="29" spans="1:21" ht="15" customHeight="1" x14ac:dyDescent="0.15">
      <c r="A29" s="32"/>
      <c r="B29" s="32"/>
      <c r="C29" s="32"/>
      <c r="D29" s="32"/>
      <c r="F29" s="32"/>
      <c r="G29" s="32"/>
      <c r="H29" s="62"/>
      <c r="I29" s="32"/>
      <c r="J29" s="32"/>
      <c r="K29" s="32"/>
      <c r="L29" s="32"/>
      <c r="M29" s="62"/>
      <c r="N29" s="32"/>
      <c r="O29" s="32"/>
      <c r="P29" s="32"/>
      <c r="U29" s="32"/>
    </row>
    <row r="30" spans="1:21" ht="13.25" customHeight="1" x14ac:dyDescent="0.15"/>
    <row r="31" spans="1:21" ht="30.75" customHeight="1" x14ac:dyDescent="0.15"/>
    <row r="32" spans="1:21" ht="13.25" customHeight="1" x14ac:dyDescent="0.15"/>
    <row r="33" ht="13.25" customHeight="1" x14ac:dyDescent="0.15"/>
    <row r="34" ht="13.2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.75" customHeight="1" x14ac:dyDescent="0.15"/>
    <row r="40" ht="15" customHeight="1" x14ac:dyDescent="0.15"/>
    <row r="41" ht="1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spans="8:13" ht="15" customHeight="1" x14ac:dyDescent="0.15"/>
    <row r="50" spans="8:13" ht="15" customHeight="1" x14ac:dyDescent="0.15"/>
    <row r="51" spans="8:13" ht="15" customHeight="1" x14ac:dyDescent="0.15">
      <c r="H51" s="31"/>
      <c r="M51" s="31"/>
    </row>
    <row r="52" spans="8:13" ht="15" customHeight="1" x14ac:dyDescent="0.15">
      <c r="H52" s="31"/>
      <c r="M52" s="31"/>
    </row>
  </sheetData>
  <mergeCells count="26">
    <mergeCell ref="A1:B1"/>
    <mergeCell ref="A2:B2"/>
    <mergeCell ref="A3:B3"/>
    <mergeCell ref="A4:B4"/>
    <mergeCell ref="A5:B5"/>
    <mergeCell ref="A9:B9"/>
    <mergeCell ref="A6:B6"/>
    <mergeCell ref="A7:B7"/>
    <mergeCell ref="A8:B8"/>
    <mergeCell ref="A10:B10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3:B23"/>
    <mergeCell ref="A22:B22"/>
    <mergeCell ref="A24:B24"/>
    <mergeCell ref="A25:B25"/>
    <mergeCell ref="A26:B26"/>
    <mergeCell ref="A27:B27"/>
    <mergeCell ref="A28:B2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9"/>
  <sheetViews>
    <sheetView showRuler="0" zoomScale="115" zoomScaleNormal="115" workbookViewId="0">
      <selection activeCell="D17" sqref="D17"/>
    </sheetView>
  </sheetViews>
  <sheetFormatPr baseColWidth="10" defaultColWidth="13.1640625" defaultRowHeight="13" x14ac:dyDescent="0.15"/>
  <cols>
    <col min="1" max="1" width="3.5" customWidth="1"/>
    <col min="2" max="2" width="23" customWidth="1"/>
    <col min="3" max="3" width="1.1640625" customWidth="1"/>
    <col min="4" max="4" width="9.5" customWidth="1"/>
    <col min="5" max="5" width="1.1640625" customWidth="1"/>
    <col min="6" max="6" width="12.33203125" customWidth="1"/>
    <col min="7" max="7" width="1.1640625" customWidth="1"/>
    <col min="8" max="8" width="9.83203125" customWidth="1"/>
    <col min="9" max="9" width="1.1640625" customWidth="1"/>
    <col min="10" max="10" width="9.83203125" customWidth="1"/>
    <col min="11" max="11" width="1.1640625" customWidth="1"/>
    <col min="12" max="12" width="9.83203125" customWidth="1"/>
    <col min="13" max="13" width="1.1640625" customWidth="1"/>
    <col min="14" max="14" width="9.83203125" customWidth="1"/>
    <col min="15" max="15" width="1.1640625" customWidth="1"/>
    <col min="16" max="16" width="9.83203125" customWidth="1"/>
    <col min="17" max="17" width="1.1640625" customWidth="1"/>
    <col min="18" max="18" width="9.83203125" customWidth="1"/>
    <col min="19" max="19" width="1.1640625" customWidth="1"/>
    <col min="20" max="20" width="9.83203125" customWidth="1"/>
    <col min="21" max="21" width="1.1640625" customWidth="1"/>
    <col min="22" max="22" width="9.83203125" customWidth="1"/>
    <col min="23" max="23" width="1.1640625" customWidth="1"/>
    <col min="24" max="24" width="9.83203125" customWidth="1"/>
  </cols>
  <sheetData>
    <row r="1" spans="1:26" ht="13.25" customHeight="1" x14ac:dyDescent="0.15">
      <c r="A1" s="170" t="s">
        <v>51</v>
      </c>
      <c r="B1" s="170"/>
      <c r="C1" s="170"/>
      <c r="D1" s="170"/>
      <c r="E1" s="170"/>
      <c r="F1" s="170"/>
      <c r="G1" s="170"/>
      <c r="H1" s="170"/>
      <c r="I1" s="170"/>
      <c r="J1" s="170"/>
      <c r="K1" s="73"/>
      <c r="L1" s="72"/>
      <c r="M1" s="72"/>
      <c r="N1" s="72"/>
      <c r="O1" s="72"/>
      <c r="P1" s="72"/>
      <c r="Q1" s="72"/>
      <c r="R1" s="180"/>
      <c r="S1" s="180"/>
      <c r="T1" s="180"/>
      <c r="U1" s="180"/>
      <c r="V1" s="180"/>
      <c r="W1" s="72"/>
      <c r="X1" s="1"/>
      <c r="Y1" s="1"/>
      <c r="Z1" s="74"/>
    </row>
    <row r="2" spans="1:26" ht="13.25" customHeight="1" x14ac:dyDescent="0.15">
      <c r="A2" s="75"/>
      <c r="B2" s="75"/>
      <c r="C2" s="75"/>
      <c r="D2" s="179" t="s">
        <v>159</v>
      </c>
      <c r="E2" s="34"/>
      <c r="F2" s="179" t="s">
        <v>52</v>
      </c>
      <c r="G2" s="34"/>
      <c r="H2" s="179" t="s">
        <v>160</v>
      </c>
      <c r="I2" s="34"/>
      <c r="J2" s="179" t="s">
        <v>162</v>
      </c>
      <c r="K2" s="34"/>
      <c r="L2" s="169" t="s">
        <v>53</v>
      </c>
      <c r="M2" s="169"/>
      <c r="N2" s="169"/>
      <c r="O2" s="169"/>
      <c r="P2" s="169"/>
      <c r="Q2" s="34"/>
      <c r="R2" s="169" t="s">
        <v>165</v>
      </c>
      <c r="S2" s="169"/>
      <c r="T2" s="169"/>
      <c r="U2" s="34"/>
      <c r="V2" s="169" t="s">
        <v>166</v>
      </c>
      <c r="W2" s="169"/>
      <c r="X2" s="169"/>
      <c r="Y2" s="1"/>
      <c r="Z2" s="1"/>
    </row>
    <row r="3" spans="1:26" ht="13.25" customHeight="1" x14ac:dyDescent="0.15">
      <c r="A3" s="181" t="s">
        <v>161</v>
      </c>
      <c r="B3" s="181"/>
      <c r="C3" s="75"/>
      <c r="D3" s="169"/>
      <c r="E3" s="34"/>
      <c r="F3" s="169"/>
      <c r="G3" s="34"/>
      <c r="H3" s="169"/>
      <c r="I3" s="34"/>
      <c r="J3" s="169"/>
      <c r="K3" s="34"/>
      <c r="L3" s="13" t="s">
        <v>54</v>
      </c>
      <c r="M3" s="76"/>
      <c r="N3" s="13" t="s">
        <v>163</v>
      </c>
      <c r="O3" s="77"/>
      <c r="P3" s="13" t="s">
        <v>164</v>
      </c>
      <c r="Q3" s="34"/>
      <c r="R3" s="13" t="s">
        <v>55</v>
      </c>
      <c r="S3" s="76"/>
      <c r="T3" s="13" t="s">
        <v>56</v>
      </c>
      <c r="U3" s="34"/>
      <c r="V3" s="13" t="s">
        <v>55</v>
      </c>
      <c r="W3" s="76"/>
      <c r="X3" s="13" t="s">
        <v>56</v>
      </c>
      <c r="Y3" s="1"/>
      <c r="Z3" s="1"/>
    </row>
    <row r="4" spans="1:26" ht="5.75" customHeight="1" x14ac:dyDescent="0.15">
      <c r="A4" s="78"/>
      <c r="B4" s="79"/>
      <c r="C4" s="47"/>
      <c r="D4" s="15"/>
      <c r="E4" s="47"/>
      <c r="F4" s="15"/>
      <c r="G4" s="47"/>
      <c r="H4" s="15"/>
      <c r="I4" s="47"/>
      <c r="J4" s="15"/>
      <c r="K4" s="47"/>
      <c r="L4" s="79"/>
      <c r="M4" s="47"/>
      <c r="N4" s="79"/>
      <c r="O4" s="1"/>
      <c r="P4" s="15"/>
      <c r="Q4" s="47"/>
      <c r="R4" s="15"/>
      <c r="S4" s="47"/>
      <c r="T4" s="15"/>
      <c r="U4" s="47"/>
      <c r="V4" s="15"/>
      <c r="W4" s="47"/>
      <c r="X4" s="79"/>
      <c r="Y4" s="1"/>
      <c r="Z4" s="1"/>
    </row>
    <row r="5" spans="1:26" ht="14.25" customHeight="1" x14ac:dyDescent="0.15">
      <c r="A5" s="176" t="s">
        <v>57</v>
      </c>
      <c r="B5" s="176"/>
      <c r="C5" s="47"/>
      <c r="D5" s="8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81"/>
      <c r="S5" s="81"/>
      <c r="T5" s="81"/>
      <c r="U5" s="81"/>
      <c r="V5" s="81"/>
      <c r="W5" s="47"/>
      <c r="X5" s="1"/>
      <c r="Y5" s="1"/>
      <c r="Z5" s="1"/>
    </row>
    <row r="6" spans="1:26" ht="14.25" customHeight="1" x14ac:dyDescent="0.15">
      <c r="A6" s="177" t="s">
        <v>58</v>
      </c>
      <c r="B6" s="177"/>
      <c r="C6" s="56"/>
      <c r="D6" s="82">
        <v>43160</v>
      </c>
      <c r="E6" s="56"/>
      <c r="F6" s="83">
        <v>4059</v>
      </c>
      <c r="G6" s="56"/>
      <c r="H6" s="83">
        <v>4836</v>
      </c>
      <c r="I6" s="56"/>
      <c r="J6" s="83">
        <v>93</v>
      </c>
      <c r="K6" s="56"/>
      <c r="L6" s="83">
        <v>6296</v>
      </c>
      <c r="M6" s="56"/>
      <c r="N6" s="83">
        <v>1250</v>
      </c>
      <c r="O6" s="56"/>
      <c r="P6" s="83">
        <v>7546</v>
      </c>
      <c r="Q6" s="56"/>
      <c r="R6" s="84" t="s">
        <v>59</v>
      </c>
      <c r="S6" s="84"/>
      <c r="T6" s="84" t="s">
        <v>60</v>
      </c>
      <c r="U6" s="84"/>
      <c r="V6" s="85">
        <v>0.151</v>
      </c>
      <c r="W6" s="56"/>
      <c r="X6" s="85">
        <v>0.107</v>
      </c>
      <c r="Y6" s="1"/>
      <c r="Z6" s="1"/>
    </row>
    <row r="7" spans="1:26" ht="14.25" customHeight="1" x14ac:dyDescent="0.15">
      <c r="A7" s="178" t="s">
        <v>61</v>
      </c>
      <c r="B7" s="178"/>
      <c r="C7" s="16"/>
      <c r="D7" s="86">
        <v>44136</v>
      </c>
      <c r="E7" s="16"/>
      <c r="F7" s="87">
        <v>8286</v>
      </c>
      <c r="G7" s="16"/>
      <c r="H7" s="87">
        <v>7282</v>
      </c>
      <c r="I7" s="16"/>
      <c r="J7" s="87">
        <v>1713</v>
      </c>
      <c r="K7" s="16"/>
      <c r="L7" s="87">
        <v>8774</v>
      </c>
      <c r="M7" s="16"/>
      <c r="N7" s="87">
        <v>819</v>
      </c>
      <c r="O7" s="16"/>
      <c r="P7" s="87">
        <v>9593</v>
      </c>
      <c r="Q7" s="16"/>
      <c r="R7" s="88" t="s">
        <v>62</v>
      </c>
      <c r="S7" s="88"/>
      <c r="T7" s="88" t="s">
        <v>63</v>
      </c>
      <c r="U7" s="88"/>
      <c r="V7" s="89">
        <v>0.13100000000000001</v>
      </c>
      <c r="W7" s="16"/>
      <c r="X7" s="89">
        <v>8.4000000000000005E-2</v>
      </c>
      <c r="Y7" s="1"/>
      <c r="Z7" s="1"/>
    </row>
    <row r="8" spans="1:26" ht="14.25" customHeight="1" x14ac:dyDescent="0.15">
      <c r="A8" s="176" t="s">
        <v>64</v>
      </c>
      <c r="B8" s="176"/>
      <c r="C8" s="47"/>
      <c r="D8" s="8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81"/>
      <c r="S8" s="81"/>
      <c r="T8" s="81"/>
      <c r="U8" s="81"/>
      <c r="V8" s="81"/>
      <c r="W8" s="47"/>
      <c r="X8" s="81"/>
      <c r="Y8" s="1"/>
      <c r="Z8" s="1"/>
    </row>
    <row r="9" spans="1:26" ht="14.25" customHeight="1" x14ac:dyDescent="0.15">
      <c r="A9" s="177" t="s">
        <v>65</v>
      </c>
      <c r="B9" s="177"/>
      <c r="C9" s="56"/>
      <c r="D9" s="82">
        <v>44866</v>
      </c>
      <c r="E9" s="56"/>
      <c r="F9" s="90">
        <v>1110</v>
      </c>
      <c r="G9" s="56"/>
      <c r="H9" s="90">
        <v>910</v>
      </c>
      <c r="I9" s="56"/>
      <c r="J9" s="90">
        <v>220</v>
      </c>
      <c r="K9" s="56"/>
      <c r="L9" s="90">
        <v>958</v>
      </c>
      <c r="M9" s="56"/>
      <c r="N9" s="90">
        <v>21</v>
      </c>
      <c r="O9" s="56"/>
      <c r="P9" s="90">
        <v>979</v>
      </c>
      <c r="Q9" s="56"/>
      <c r="R9" s="84" t="s">
        <v>66</v>
      </c>
      <c r="S9" s="84"/>
      <c r="T9" s="84" t="s">
        <v>66</v>
      </c>
      <c r="U9" s="84"/>
      <c r="V9" s="85">
        <v>7.0000000000000007E-2</v>
      </c>
      <c r="W9" s="56"/>
      <c r="X9" s="85">
        <v>4.2999999999999997E-2</v>
      </c>
      <c r="Y9" s="1"/>
      <c r="Z9" s="1"/>
    </row>
    <row r="10" spans="1:26" ht="14.25" customHeight="1" x14ac:dyDescent="0.15">
      <c r="A10" s="176" t="s">
        <v>36</v>
      </c>
      <c r="B10" s="176"/>
      <c r="C10" s="47"/>
      <c r="D10" s="81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81"/>
      <c r="S10" s="81"/>
      <c r="T10" s="81"/>
      <c r="U10" s="81"/>
      <c r="V10" s="81"/>
      <c r="W10" s="47"/>
      <c r="X10" s="81"/>
      <c r="Y10" s="1"/>
      <c r="Z10" s="1"/>
    </row>
    <row r="11" spans="1:26" ht="14.25" customHeight="1" x14ac:dyDescent="0.15">
      <c r="A11" s="177" t="s">
        <v>67</v>
      </c>
      <c r="B11" s="177"/>
      <c r="C11" s="56"/>
      <c r="D11" s="82">
        <v>42064</v>
      </c>
      <c r="E11" s="56"/>
      <c r="F11" s="90">
        <v>1411</v>
      </c>
      <c r="G11" s="56"/>
      <c r="H11" s="90">
        <v>1504</v>
      </c>
      <c r="I11" s="56"/>
      <c r="J11" s="90">
        <v>406</v>
      </c>
      <c r="K11" s="56"/>
      <c r="L11" s="90">
        <v>1309</v>
      </c>
      <c r="M11" s="56"/>
      <c r="N11" s="90">
        <v>1092</v>
      </c>
      <c r="O11" s="56"/>
      <c r="P11" s="90">
        <v>2401</v>
      </c>
      <c r="Q11" s="56"/>
      <c r="R11" s="84" t="s">
        <v>59</v>
      </c>
      <c r="S11" s="84"/>
      <c r="T11" s="84" t="s">
        <v>60</v>
      </c>
      <c r="U11" s="84"/>
      <c r="V11" s="85">
        <v>9.8000000000000004E-2</v>
      </c>
      <c r="W11" s="56"/>
      <c r="X11" s="85">
        <v>7.2999999999999995E-2</v>
      </c>
      <c r="Y11" s="1"/>
      <c r="Z11" s="1"/>
    </row>
    <row r="12" spans="1:26" ht="14.25" customHeight="1" x14ac:dyDescent="0.15">
      <c r="A12" s="178" t="s">
        <v>68</v>
      </c>
      <c r="B12" s="178"/>
      <c r="C12" s="16"/>
      <c r="D12" s="86">
        <v>43101</v>
      </c>
      <c r="E12" s="16"/>
      <c r="F12" s="87">
        <v>3382</v>
      </c>
      <c r="G12" s="16"/>
      <c r="H12" s="87">
        <v>3094</v>
      </c>
      <c r="I12" s="16"/>
      <c r="J12" s="87">
        <v>26</v>
      </c>
      <c r="K12" s="16"/>
      <c r="L12" s="87">
        <v>2304</v>
      </c>
      <c r="M12" s="16"/>
      <c r="N12" s="87">
        <v>237</v>
      </c>
      <c r="O12" s="16"/>
      <c r="P12" s="87">
        <v>2541</v>
      </c>
      <c r="Q12" s="16"/>
      <c r="R12" s="88" t="s">
        <v>69</v>
      </c>
      <c r="S12" s="88"/>
      <c r="T12" s="88" t="s">
        <v>70</v>
      </c>
      <c r="U12" s="88"/>
      <c r="V12" s="88" t="s">
        <v>71</v>
      </c>
      <c r="W12" s="16"/>
      <c r="X12" s="88" t="s">
        <v>71</v>
      </c>
      <c r="Y12" s="1"/>
      <c r="Z12" s="1"/>
    </row>
    <row r="13" spans="1:26" ht="14.25" customHeight="1" x14ac:dyDescent="0.15">
      <c r="A13" s="176" t="s">
        <v>72</v>
      </c>
      <c r="B13" s="176"/>
      <c r="C13" s="47"/>
      <c r="D13" s="81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81"/>
      <c r="S13" s="81"/>
      <c r="T13" s="81"/>
      <c r="U13" s="81"/>
      <c r="V13" s="81"/>
      <c r="W13" s="47"/>
      <c r="X13" s="81"/>
      <c r="Y13" s="1"/>
      <c r="Z13" s="1"/>
    </row>
    <row r="14" spans="1:26" ht="14.25" customHeight="1" x14ac:dyDescent="0.15">
      <c r="A14" s="177" t="s">
        <v>73</v>
      </c>
      <c r="B14" s="177"/>
      <c r="C14" s="56"/>
      <c r="D14" s="82">
        <v>44896</v>
      </c>
      <c r="E14" s="56"/>
      <c r="F14" s="90">
        <v>697</v>
      </c>
      <c r="G14" s="56"/>
      <c r="H14" s="90">
        <v>406</v>
      </c>
      <c r="I14" s="56"/>
      <c r="J14" s="90">
        <v>402</v>
      </c>
      <c r="K14" s="56"/>
      <c r="L14" s="90">
        <v>329</v>
      </c>
      <c r="M14" s="56"/>
      <c r="N14" s="90">
        <v>124</v>
      </c>
      <c r="O14" s="56"/>
      <c r="P14" s="90">
        <v>453</v>
      </c>
      <c r="Q14" s="56"/>
      <c r="R14" s="84" t="s">
        <v>74</v>
      </c>
      <c r="S14" s="84"/>
      <c r="T14" s="84" t="s">
        <v>74</v>
      </c>
      <c r="U14" s="84"/>
      <c r="V14" s="85">
        <v>0.14000000000000001</v>
      </c>
      <c r="W14" s="56"/>
      <c r="X14" s="85">
        <v>0.09</v>
      </c>
      <c r="Y14" s="1"/>
      <c r="Z14" s="1"/>
    </row>
    <row r="15" spans="1:26" ht="15" customHeight="1" x14ac:dyDescent="0.15">
      <c r="A15" s="47"/>
      <c r="B15" s="47"/>
      <c r="C15" s="47"/>
      <c r="D15" s="80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1"/>
      <c r="Y15" s="1"/>
      <c r="Z15" s="1"/>
    </row>
    <row r="16" spans="1:26" ht="12.5" customHeight="1" x14ac:dyDescent="0.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"/>
      <c r="Y16" s="1"/>
      <c r="Z16" s="1"/>
    </row>
    <row r="17" spans="1:26" ht="12.5" customHeigh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1"/>
      <c r="Y17" s="1"/>
      <c r="Z17" s="1"/>
    </row>
    <row r="18" spans="1:26" ht="12.5" customHeight="1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1"/>
      <c r="Y18" s="1"/>
      <c r="Z18" s="1"/>
    </row>
    <row r="19" spans="1:26" ht="12.5" customHeight="1" x14ac:dyDescent="0.1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1"/>
      <c r="Y19" s="1"/>
      <c r="Z19" s="1"/>
    </row>
    <row r="20" spans="1:26" ht="12.5" customHeight="1" x14ac:dyDescent="0.1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1"/>
      <c r="Y20" s="1"/>
      <c r="Z20" s="1"/>
    </row>
    <row r="21" spans="1:26" ht="12.5" customHeight="1" x14ac:dyDescent="0.1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1"/>
      <c r="Y21" s="1"/>
      <c r="Z21" s="1"/>
    </row>
    <row r="22" spans="1:26" ht="12.5" customHeight="1" x14ac:dyDescent="0.1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1"/>
      <c r="Y22" s="1"/>
      <c r="Z22" s="1"/>
    </row>
    <row r="23" spans="1:26" ht="12.5" customHeight="1" x14ac:dyDescent="0.1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1"/>
      <c r="Y23" s="1"/>
      <c r="Z23" s="1"/>
    </row>
    <row r="24" spans="1:26" ht="12.5" customHeight="1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1"/>
      <c r="Y24" s="1"/>
      <c r="Z24" s="1"/>
    </row>
    <row r="25" spans="1:26" ht="12.5" customHeight="1" x14ac:dyDescent="0.1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1"/>
      <c r="Y25" s="1"/>
      <c r="Z25" s="1"/>
    </row>
    <row r="26" spans="1:26" ht="12.5" customHeight="1" x14ac:dyDescent="0.1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1"/>
      <c r="Y26" s="1"/>
      <c r="Z26" s="1"/>
    </row>
    <row r="27" spans="1:26" ht="12.5" customHeight="1" x14ac:dyDescent="0.1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1"/>
      <c r="Y27" s="1"/>
      <c r="Z27" s="1"/>
    </row>
    <row r="28" spans="1:26" ht="12.5" customHeight="1" x14ac:dyDescent="0.1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1"/>
      <c r="Y28" s="1"/>
      <c r="Z28" s="1"/>
    </row>
    <row r="29" spans="1:26" ht="12.5" customHeight="1" x14ac:dyDescent="0.1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1"/>
      <c r="Y29" s="1"/>
      <c r="Z29" s="1"/>
    </row>
    <row r="30" spans="1:26" ht="12.5" customHeight="1" x14ac:dyDescent="0.1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1"/>
      <c r="Y30" s="1"/>
      <c r="Z30" s="1"/>
    </row>
    <row r="31" spans="1:26" ht="12.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1"/>
      <c r="Y31" s="1"/>
      <c r="Z31" s="1"/>
    </row>
    <row r="32" spans="1:26" ht="12.5" customHeight="1" x14ac:dyDescent="0.1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1"/>
      <c r="Y32" s="1"/>
      <c r="Z32" s="1"/>
    </row>
    <row r="33" spans="1:26" ht="1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</sheetData>
  <mergeCells count="20">
    <mergeCell ref="A1:J1"/>
    <mergeCell ref="J2:J3"/>
    <mergeCell ref="L2:P2"/>
    <mergeCell ref="A7:B7"/>
    <mergeCell ref="R1:V1"/>
    <mergeCell ref="R2:T2"/>
    <mergeCell ref="V2:X2"/>
    <mergeCell ref="D2:D3"/>
    <mergeCell ref="A3:B3"/>
    <mergeCell ref="A5:B5"/>
    <mergeCell ref="A6:B6"/>
    <mergeCell ref="H2:H3"/>
    <mergeCell ref="F2:F3"/>
    <mergeCell ref="A13:B13"/>
    <mergeCell ref="A14:B14"/>
    <mergeCell ref="A8:B8"/>
    <mergeCell ref="A9:B9"/>
    <mergeCell ref="A10:B10"/>
    <mergeCell ref="A11:B11"/>
    <mergeCell ref="A12:B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showRuler="0" zoomScale="130" zoomScaleNormal="130" workbookViewId="0">
      <selection activeCell="B25" sqref="B25"/>
    </sheetView>
  </sheetViews>
  <sheetFormatPr baseColWidth="10" defaultColWidth="13.1640625" defaultRowHeight="13" x14ac:dyDescent="0.15"/>
  <cols>
    <col min="1" max="1" width="3.5" customWidth="1"/>
    <col min="2" max="2" width="104.33203125" customWidth="1"/>
    <col min="4" max="4" width="23.83203125" customWidth="1"/>
    <col min="5" max="5" width="1.83203125" customWidth="1"/>
    <col min="6" max="6" width="12.83203125" customWidth="1"/>
    <col min="7" max="8" width="14.83203125" customWidth="1"/>
    <col min="9" max="9" width="13.1640625" customWidth="1"/>
    <col min="10" max="10" width="15.5" customWidth="1"/>
    <col min="11" max="11" width="18.83203125" customWidth="1"/>
    <col min="12" max="12" width="0" hidden="1" customWidth="1"/>
    <col min="13" max="13" width="26.33203125" customWidth="1"/>
    <col min="14" max="22" width="5.5" customWidth="1"/>
  </cols>
  <sheetData>
    <row r="1" spans="1:8" ht="13.25" customHeight="1" x14ac:dyDescent="0.15">
      <c r="A1" s="170" t="s">
        <v>75</v>
      </c>
      <c r="B1" s="183"/>
      <c r="C1" s="1"/>
      <c r="D1" s="91"/>
      <c r="E1" s="91"/>
      <c r="G1" s="92"/>
      <c r="H1" s="111"/>
    </row>
    <row r="2" spans="1:8" ht="15" customHeight="1" x14ac:dyDescent="0.15"/>
    <row r="3" spans="1:8" ht="22.5" customHeight="1" x14ac:dyDescent="0.15">
      <c r="A3" s="188" t="s">
        <v>76</v>
      </c>
      <c r="B3" s="188"/>
      <c r="C3" s="93"/>
      <c r="D3" s="93"/>
      <c r="E3" s="94"/>
    </row>
    <row r="4" spans="1:8" ht="13.25" customHeight="1" x14ac:dyDescent="0.15">
      <c r="A4" s="187" t="s">
        <v>77</v>
      </c>
      <c r="B4" s="187"/>
      <c r="C4" s="95"/>
      <c r="D4" s="96">
        <v>300000</v>
      </c>
      <c r="E4" s="71"/>
    </row>
    <row r="5" spans="1:8" ht="14.25" customHeight="1" x14ac:dyDescent="0.15">
      <c r="A5" s="167" t="s">
        <v>78</v>
      </c>
      <c r="B5" s="167"/>
      <c r="C5" s="22"/>
      <c r="D5" s="97">
        <v>3.9329999999999997E-2</v>
      </c>
      <c r="E5" s="71"/>
    </row>
    <row r="6" spans="1:8" ht="14.25" customHeight="1" x14ac:dyDescent="0.15">
      <c r="A6" s="165" t="s">
        <v>79</v>
      </c>
      <c r="B6" s="165"/>
      <c r="C6" s="19"/>
      <c r="D6" s="98" t="s">
        <v>80</v>
      </c>
      <c r="E6" s="71"/>
    </row>
    <row r="7" spans="1:8" ht="14.25" customHeight="1" x14ac:dyDescent="0.15">
      <c r="A7" s="167" t="s">
        <v>81</v>
      </c>
      <c r="B7" s="167"/>
      <c r="C7" s="22"/>
      <c r="D7" s="53" t="s">
        <v>82</v>
      </c>
      <c r="E7" s="71"/>
    </row>
    <row r="8" spans="1:8" ht="14.25" customHeight="1" x14ac:dyDescent="0.15">
      <c r="A8" s="69"/>
      <c r="C8" s="69"/>
      <c r="D8" s="71"/>
      <c r="E8" s="71"/>
    </row>
    <row r="9" spans="1:8" ht="14.25" customHeight="1" x14ac:dyDescent="0.15">
      <c r="A9" s="188" t="s">
        <v>83</v>
      </c>
      <c r="B9" s="188"/>
      <c r="C9" s="93"/>
      <c r="D9" s="93"/>
      <c r="E9" s="94"/>
    </row>
    <row r="10" spans="1:8" ht="14.25" customHeight="1" x14ac:dyDescent="0.15">
      <c r="A10" s="187" t="s">
        <v>84</v>
      </c>
      <c r="B10" s="187"/>
      <c r="C10" s="95"/>
      <c r="D10" s="99">
        <v>300000</v>
      </c>
      <c r="E10" s="71"/>
    </row>
    <row r="11" spans="1:8" ht="14.25" customHeight="1" x14ac:dyDescent="0.15">
      <c r="A11" s="167" t="s">
        <v>77</v>
      </c>
      <c r="B11" s="167"/>
      <c r="C11" s="22"/>
      <c r="D11" s="100">
        <v>0</v>
      </c>
      <c r="E11" s="71"/>
    </row>
    <row r="12" spans="1:8" ht="14.25" customHeight="1" x14ac:dyDescent="0.15">
      <c r="A12" s="165" t="s">
        <v>78</v>
      </c>
      <c r="B12" s="165"/>
      <c r="C12" s="19"/>
      <c r="D12" s="51" t="s">
        <v>85</v>
      </c>
      <c r="E12" s="71"/>
    </row>
    <row r="13" spans="1:8" ht="14.25" customHeight="1" x14ac:dyDescent="0.15">
      <c r="A13" s="167" t="s">
        <v>167</v>
      </c>
      <c r="B13" s="167"/>
      <c r="C13" s="22"/>
      <c r="D13" s="53" t="s">
        <v>80</v>
      </c>
      <c r="E13" s="71"/>
    </row>
    <row r="14" spans="1:8" ht="15" customHeight="1" x14ac:dyDescent="0.15">
      <c r="A14" s="69"/>
      <c r="C14" s="69"/>
      <c r="D14" s="69"/>
      <c r="E14" s="69"/>
    </row>
    <row r="15" spans="1:8" ht="15" customHeight="1" x14ac:dyDescent="0.15">
      <c r="A15" s="101"/>
      <c r="B15" s="102"/>
      <c r="C15" s="184" t="s">
        <v>86</v>
      </c>
      <c r="D15" s="184" t="s">
        <v>87</v>
      </c>
      <c r="E15" s="103"/>
      <c r="F15" s="94"/>
      <c r="G15" s="103"/>
      <c r="H15" s="94"/>
    </row>
    <row r="16" spans="1:8" ht="14.25" customHeight="1" x14ac:dyDescent="0.15">
      <c r="A16" s="186" t="s">
        <v>88</v>
      </c>
      <c r="B16" s="186"/>
      <c r="C16" s="185"/>
      <c r="D16" s="185"/>
      <c r="E16" s="103"/>
      <c r="F16" s="1"/>
      <c r="G16" s="103"/>
      <c r="H16" s="104"/>
    </row>
    <row r="17" spans="1:8" ht="14.25" customHeight="1" x14ac:dyDescent="0.15">
      <c r="A17" s="187" t="s">
        <v>89</v>
      </c>
      <c r="B17" s="187"/>
      <c r="C17" s="99">
        <v>209870</v>
      </c>
      <c r="D17" s="105">
        <v>8395</v>
      </c>
      <c r="E17" s="106"/>
      <c r="F17" s="1"/>
      <c r="G17" s="106"/>
      <c r="H17" s="69"/>
    </row>
    <row r="18" spans="1:8" ht="14.25" customHeight="1" x14ac:dyDescent="0.15">
      <c r="A18" s="167" t="s">
        <v>90</v>
      </c>
      <c r="B18" s="167"/>
      <c r="C18" s="87">
        <v>321668</v>
      </c>
      <c r="D18" s="87">
        <v>12867</v>
      </c>
      <c r="E18" s="106"/>
      <c r="F18" s="1"/>
      <c r="G18" s="106"/>
      <c r="H18" s="69"/>
    </row>
    <row r="19" spans="1:8" ht="14.25" customHeight="1" x14ac:dyDescent="0.15">
      <c r="A19" s="165" t="s">
        <v>91</v>
      </c>
      <c r="B19" s="165"/>
      <c r="C19" s="107">
        <v>290361</v>
      </c>
      <c r="D19" s="107">
        <v>11614</v>
      </c>
      <c r="E19" s="106"/>
      <c r="F19" s="1"/>
      <c r="G19" s="106"/>
      <c r="H19" s="69"/>
    </row>
    <row r="20" spans="1:8" ht="14.25" customHeight="1" x14ac:dyDescent="0.15">
      <c r="A20" s="182" t="s">
        <v>92</v>
      </c>
      <c r="B20" s="183"/>
      <c r="C20" s="109">
        <f>SUM(C17:C19)</f>
        <v>821899</v>
      </c>
      <c r="D20" s="110">
        <f>SUM(D17:D19)</f>
        <v>32876</v>
      </c>
      <c r="E20" s="106"/>
      <c r="F20" s="1"/>
      <c r="G20" s="106"/>
      <c r="H20" s="69"/>
    </row>
    <row r="21" spans="1:8" ht="15" customHeight="1" x14ac:dyDescent="0.15">
      <c r="C21" s="112"/>
      <c r="D21" s="112"/>
    </row>
    <row r="22" spans="1:8" ht="15" customHeight="1" x14ac:dyDescent="0.15"/>
    <row r="23" spans="1:8" ht="13.25" customHeight="1" x14ac:dyDescent="0.15"/>
    <row r="24" spans="1:8" ht="23.25" customHeight="1" x14ac:dyDescent="0.15"/>
    <row r="25" spans="1:8" ht="15" customHeight="1" x14ac:dyDescent="0.15"/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</sheetData>
  <mergeCells count="18">
    <mergeCell ref="A1:B1"/>
    <mergeCell ref="A3:B3"/>
    <mergeCell ref="A4:B4"/>
    <mergeCell ref="A5:B5"/>
    <mergeCell ref="A6:B6"/>
    <mergeCell ref="A7:B7"/>
    <mergeCell ref="A9:B9"/>
    <mergeCell ref="A10:B10"/>
    <mergeCell ref="A11:B11"/>
    <mergeCell ref="A12:B12"/>
    <mergeCell ref="A18:B18"/>
    <mergeCell ref="A19:B19"/>
    <mergeCell ref="A20:B20"/>
    <mergeCell ref="A13:B13"/>
    <mergeCell ref="D15:D16"/>
    <mergeCell ref="C15:C16"/>
    <mergeCell ref="A16:B16"/>
    <mergeCell ref="A17:B1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9"/>
  <sheetViews>
    <sheetView showRuler="0" zoomScale="130" zoomScaleNormal="130" workbookViewId="0">
      <selection activeCell="J20" sqref="J20"/>
    </sheetView>
  </sheetViews>
  <sheetFormatPr baseColWidth="10" defaultColWidth="13.1640625" defaultRowHeight="13" x14ac:dyDescent="0.15"/>
  <cols>
    <col min="1" max="1" width="54.83203125" customWidth="1"/>
    <col min="2" max="3" width="13.6640625" customWidth="1"/>
    <col min="4" max="4" width="1.1640625" customWidth="1"/>
    <col min="5" max="8" width="13.6640625" customWidth="1"/>
    <col min="9" max="9" width="1.1640625" customWidth="1"/>
    <col min="10" max="12" width="13.6640625" customWidth="1"/>
  </cols>
  <sheetData>
    <row r="1" spans="1:11" ht="13.25" customHeight="1" x14ac:dyDescent="0.15">
      <c r="A1" s="1"/>
      <c r="B1" s="168">
        <v>2024</v>
      </c>
      <c r="C1" s="169"/>
      <c r="D1" s="11"/>
      <c r="E1" s="168">
        <v>2023</v>
      </c>
      <c r="F1" s="169"/>
      <c r="G1" s="169"/>
      <c r="H1" s="169"/>
      <c r="I1" s="11"/>
      <c r="J1" s="168">
        <v>2022</v>
      </c>
      <c r="K1" s="169"/>
    </row>
    <row r="2" spans="1:11" ht="14.25" customHeight="1" x14ac:dyDescent="0.15">
      <c r="A2" s="12" t="s">
        <v>39</v>
      </c>
      <c r="B2" s="13" t="s">
        <v>6</v>
      </c>
      <c r="C2" s="13" t="s">
        <v>7</v>
      </c>
      <c r="E2" s="13" t="s">
        <v>8</v>
      </c>
      <c r="F2" s="13" t="s">
        <v>9</v>
      </c>
      <c r="G2" s="13" t="s">
        <v>10</v>
      </c>
      <c r="H2" s="13" t="s">
        <v>11</v>
      </c>
      <c r="J2" s="13" t="s">
        <v>12</v>
      </c>
      <c r="K2" s="13" t="s">
        <v>13</v>
      </c>
    </row>
    <row r="3" spans="1:11" ht="14.25" customHeight="1" x14ac:dyDescent="0.15">
      <c r="A3" s="113" t="s">
        <v>93</v>
      </c>
      <c r="B3" s="114"/>
      <c r="C3" s="114"/>
      <c r="E3" s="114"/>
      <c r="F3" s="114"/>
      <c r="G3" s="114"/>
      <c r="H3" s="114"/>
      <c r="J3" s="114"/>
      <c r="K3" s="114"/>
    </row>
    <row r="4" spans="1:11" ht="14.25" customHeight="1" x14ac:dyDescent="0.15">
      <c r="A4" s="108" t="s">
        <v>94</v>
      </c>
    </row>
    <row r="5" spans="1:11" ht="14.25" customHeight="1" x14ac:dyDescent="0.15">
      <c r="A5" s="70" t="s">
        <v>50</v>
      </c>
      <c r="B5" s="115">
        <v>452604000</v>
      </c>
      <c r="C5" s="115">
        <v>446954000</v>
      </c>
      <c r="E5" s="115">
        <v>446423000</v>
      </c>
      <c r="F5" s="115">
        <v>442991000</v>
      </c>
      <c r="G5" s="115">
        <v>427188000</v>
      </c>
      <c r="H5" s="115">
        <v>395534000</v>
      </c>
      <c r="J5" s="115">
        <v>392322000</v>
      </c>
      <c r="K5" s="115">
        <v>305621000</v>
      </c>
    </row>
    <row r="6" spans="1:11" ht="14.25" customHeight="1" x14ac:dyDescent="0.15">
      <c r="A6" s="70" t="s">
        <v>168</v>
      </c>
      <c r="B6" s="55">
        <v>674900000</v>
      </c>
      <c r="C6" s="55">
        <v>940854000</v>
      </c>
      <c r="E6" s="55">
        <v>931004000</v>
      </c>
      <c r="F6" s="55">
        <v>434666000</v>
      </c>
      <c r="G6" s="55">
        <v>204000</v>
      </c>
      <c r="H6" s="55">
        <v>206000</v>
      </c>
      <c r="J6" s="55">
        <v>208000</v>
      </c>
      <c r="K6" s="55">
        <v>210000</v>
      </c>
    </row>
    <row r="7" spans="1:11" ht="24.25" customHeight="1" x14ac:dyDescent="0.15">
      <c r="A7" s="70" t="s">
        <v>95</v>
      </c>
      <c r="B7" s="59">
        <v>399066000</v>
      </c>
      <c r="C7" s="59">
        <v>400887000</v>
      </c>
      <c r="E7" s="59">
        <v>390034000</v>
      </c>
      <c r="F7" s="59">
        <v>438086000</v>
      </c>
      <c r="G7" s="59">
        <v>431511000</v>
      </c>
      <c r="H7" s="59">
        <v>476468000</v>
      </c>
      <c r="J7" s="59">
        <v>308315000</v>
      </c>
      <c r="K7" s="59">
        <v>253547000</v>
      </c>
    </row>
    <row r="8" spans="1:11" ht="14.25" customHeight="1" x14ac:dyDescent="0.15">
      <c r="A8" s="33" t="s">
        <v>96</v>
      </c>
      <c r="B8" s="68">
        <f>SUM(B5:B7)</f>
        <v>1526570000</v>
      </c>
      <c r="C8" s="68">
        <f>SUM(C5:C7)</f>
        <v>1788695000</v>
      </c>
      <c r="E8" s="68">
        <f>SUM(E5:E7)</f>
        <v>1767461000</v>
      </c>
      <c r="F8" s="68">
        <f>SUM(F5:F7)</f>
        <v>1315743000</v>
      </c>
      <c r="G8" s="68">
        <f>SUM(G5:G7)</f>
        <v>858903000</v>
      </c>
      <c r="H8" s="68">
        <f>SUM(H5:H7)</f>
        <v>872208000</v>
      </c>
      <c r="J8" s="68">
        <f>SUM(J5:J7)</f>
        <v>700845000</v>
      </c>
      <c r="K8" s="68">
        <f>SUM(K5:K7)</f>
        <v>559378000</v>
      </c>
    </row>
    <row r="9" spans="1:11" ht="14.25" customHeight="1" x14ac:dyDescent="0.15">
      <c r="B9" s="71"/>
      <c r="C9" s="71"/>
    </row>
    <row r="10" spans="1:11" ht="13.25" customHeight="1" x14ac:dyDescent="0.15">
      <c r="A10" s="113" t="s">
        <v>97</v>
      </c>
      <c r="B10" s="94"/>
      <c r="C10" s="94"/>
    </row>
    <row r="11" spans="1:11" ht="14.25" customHeight="1" x14ac:dyDescent="0.15">
      <c r="A11" s="108" t="s">
        <v>94</v>
      </c>
    </row>
    <row r="12" spans="1:11" ht="14.25" customHeight="1" x14ac:dyDescent="0.15">
      <c r="A12" s="70" t="s">
        <v>50</v>
      </c>
      <c r="B12" s="115">
        <v>321917000</v>
      </c>
      <c r="C12" s="115">
        <v>317530000</v>
      </c>
      <c r="E12" s="115">
        <v>313829000</v>
      </c>
      <c r="F12" s="115">
        <v>300096000</v>
      </c>
      <c r="G12" s="115">
        <v>290782000</v>
      </c>
      <c r="H12" s="115">
        <v>269768000</v>
      </c>
      <c r="I12" s="71"/>
      <c r="J12" s="115">
        <v>267761000</v>
      </c>
      <c r="K12" s="115">
        <v>232345000</v>
      </c>
    </row>
    <row r="13" spans="1:11" ht="14.25" customHeight="1" x14ac:dyDescent="0.15">
      <c r="A13" s="70" t="s">
        <v>168</v>
      </c>
      <c r="B13" s="55">
        <v>670463000</v>
      </c>
      <c r="C13" s="55">
        <v>678359000</v>
      </c>
      <c r="E13" s="55">
        <v>668509000</v>
      </c>
      <c r="F13" s="55">
        <v>434666000</v>
      </c>
      <c r="G13" s="55">
        <v>204000</v>
      </c>
      <c r="H13" s="55">
        <v>206000</v>
      </c>
      <c r="I13" s="71"/>
      <c r="J13" s="55">
        <v>208000</v>
      </c>
      <c r="K13" s="55">
        <v>210000</v>
      </c>
    </row>
    <row r="14" spans="1:11" ht="24.25" customHeight="1" x14ac:dyDescent="0.15">
      <c r="A14" s="70" t="s">
        <v>95</v>
      </c>
      <c r="B14" s="59">
        <v>356055000</v>
      </c>
      <c r="C14" s="59">
        <v>369170000</v>
      </c>
      <c r="E14" s="59">
        <v>364879000</v>
      </c>
      <c r="F14" s="59">
        <v>334818000</v>
      </c>
      <c r="G14" s="59">
        <v>332222000</v>
      </c>
      <c r="H14" s="59">
        <v>386527000</v>
      </c>
      <c r="I14" s="71"/>
      <c r="J14" s="59">
        <v>178015000</v>
      </c>
      <c r="K14" s="59">
        <v>155688000</v>
      </c>
    </row>
    <row r="15" spans="1:11" ht="14.25" customHeight="1" x14ac:dyDescent="0.15">
      <c r="A15" s="33" t="s">
        <v>169</v>
      </c>
      <c r="B15" s="68">
        <f>SUM(B12:B14)</f>
        <v>1348435000</v>
      </c>
      <c r="C15" s="68">
        <f>SUM(C12:C14)</f>
        <v>1365059000</v>
      </c>
      <c r="E15" s="68">
        <f>SUM(E12:E14)</f>
        <v>1347217000</v>
      </c>
      <c r="F15" s="68">
        <f>SUM(F12:F14)</f>
        <v>1069580000</v>
      </c>
      <c r="G15" s="68">
        <f>SUM(G12:G14)</f>
        <v>623208000</v>
      </c>
      <c r="H15" s="68">
        <f>SUM(H12:H14)</f>
        <v>656501000</v>
      </c>
      <c r="J15" s="68">
        <f>SUM(J12:J14)</f>
        <v>445984000</v>
      </c>
      <c r="K15" s="68">
        <f>SUM(K12:K14)</f>
        <v>388243000</v>
      </c>
    </row>
    <row r="16" spans="1:11" ht="14.25" customHeight="1" x14ac:dyDescent="0.15">
      <c r="C16" s="71"/>
    </row>
    <row r="17" spans="2:3" ht="14.25" customHeight="1" x14ac:dyDescent="0.15">
      <c r="B17" s="1"/>
      <c r="C17" s="94"/>
    </row>
    <row r="18" spans="2:3" ht="15" customHeight="1" x14ac:dyDescent="0.15">
      <c r="C18" s="1"/>
    </row>
    <row r="19" spans="2:3" ht="15" customHeight="1" x14ac:dyDescent="0.15">
      <c r="C19" s="1"/>
    </row>
    <row r="20" spans="2:3" ht="15" customHeight="1" x14ac:dyDescent="0.15">
      <c r="C20" s="1"/>
    </row>
    <row r="21" spans="2:3" ht="15" customHeight="1" x14ac:dyDescent="0.15">
      <c r="C21" s="1"/>
    </row>
    <row r="22" spans="2:3" ht="15" customHeight="1" x14ac:dyDescent="0.15">
      <c r="C22" s="1"/>
    </row>
    <row r="23" spans="2:3" ht="15" customHeight="1" x14ac:dyDescent="0.15">
      <c r="C23" s="1"/>
    </row>
    <row r="24" spans="2:3" ht="15" customHeight="1" x14ac:dyDescent="0.15">
      <c r="C24" s="1"/>
    </row>
    <row r="25" spans="2:3" ht="15" customHeight="1" x14ac:dyDescent="0.15">
      <c r="C25" s="1"/>
    </row>
    <row r="26" spans="2:3" ht="15" customHeight="1" x14ac:dyDescent="0.15">
      <c r="C26" s="1"/>
    </row>
    <row r="27" spans="2:3" ht="15" customHeight="1" x14ac:dyDescent="0.15">
      <c r="C27" s="1"/>
    </row>
    <row r="28" spans="2:3" ht="15" customHeight="1" x14ac:dyDescent="0.15">
      <c r="C28" s="1"/>
    </row>
    <row r="29" spans="2:3" ht="15" customHeight="1" x14ac:dyDescent="0.15">
      <c r="C29" s="1"/>
    </row>
  </sheetData>
  <mergeCells count="3">
    <mergeCell ref="B1:C1"/>
    <mergeCell ref="E1:H1"/>
    <mergeCell ref="J1:K1"/>
  </mergeCells>
  <pageMargins left="0.75" right="0.75" top="1" bottom="1" header="0.5" footer="0.5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5"/>
  <sheetViews>
    <sheetView showRuler="0" workbookViewId="0"/>
  </sheetViews>
  <sheetFormatPr baseColWidth="10" defaultColWidth="13.1640625" defaultRowHeight="13" x14ac:dyDescent="0.15"/>
  <cols>
    <col min="1" max="1" width="77.83203125" customWidth="1"/>
    <col min="2" max="2" width="0" hidden="1" customWidth="1"/>
    <col min="4" max="4" width="15" customWidth="1"/>
    <col min="5" max="5" width="1.6640625" customWidth="1"/>
    <col min="6" max="6" width="15" customWidth="1"/>
  </cols>
  <sheetData>
    <row r="1" spans="1:26" ht="20" customHeight="1" x14ac:dyDescent="0.15">
      <c r="A1" s="116" t="s">
        <v>98</v>
      </c>
      <c r="B1" s="32"/>
      <c r="D1" s="118">
        <v>45291</v>
      </c>
      <c r="E1" s="1"/>
      <c r="F1" s="117" t="s">
        <v>99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15">
      <c r="A2" s="119" t="s">
        <v>100</v>
      </c>
      <c r="B2" s="69"/>
      <c r="D2" s="120"/>
      <c r="E2" s="1"/>
      <c r="F2" s="12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15">
      <c r="A3" s="121" t="s">
        <v>101</v>
      </c>
      <c r="B3" s="71"/>
      <c r="D3" s="115">
        <v>345335000</v>
      </c>
      <c r="E3" s="115"/>
      <c r="F3" s="115">
        <v>261173000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15">
      <c r="A4" s="122" t="s">
        <v>102</v>
      </c>
      <c r="B4" s="71"/>
      <c r="D4" s="55">
        <v>4915000</v>
      </c>
      <c r="E4" s="55"/>
      <c r="F4" s="55">
        <v>4743000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15">
      <c r="A5" s="122" t="s">
        <v>103</v>
      </c>
      <c r="B5" s="71"/>
      <c r="D5" s="55">
        <v>2476093000</v>
      </c>
      <c r="E5" s="55"/>
      <c r="F5" s="55">
        <v>2517653000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15">
      <c r="A6" s="122" t="s">
        <v>104</v>
      </c>
      <c r="B6" s="71"/>
      <c r="D6" s="55">
        <v>465991000</v>
      </c>
      <c r="E6" s="55"/>
      <c r="F6" s="55">
        <v>465602000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15">
      <c r="A7" s="122" t="s">
        <v>105</v>
      </c>
      <c r="B7" s="71"/>
      <c r="D7" s="55">
        <v>103750000</v>
      </c>
      <c r="E7" s="55"/>
      <c r="F7" s="55">
        <v>87711000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15">
      <c r="A8" s="122" t="s">
        <v>106</v>
      </c>
      <c r="B8" s="71"/>
      <c r="D8" s="55">
        <v>78953000</v>
      </c>
      <c r="E8" s="55"/>
      <c r="F8" s="55">
        <v>70212000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15">
      <c r="A9" s="122" t="s">
        <v>107</v>
      </c>
      <c r="B9" s="71"/>
      <c r="D9" s="55">
        <v>85815000</v>
      </c>
      <c r="E9" s="55"/>
      <c r="F9" s="55">
        <v>94805000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15">
      <c r="A10" s="122" t="s">
        <v>108</v>
      </c>
      <c r="B10" s="71"/>
      <c r="D10" s="59">
        <v>1698000</v>
      </c>
      <c r="E10" s="59"/>
      <c r="F10" s="59">
        <v>521000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">
      <c r="A11" s="119" t="s">
        <v>24</v>
      </c>
      <c r="B11" s="71"/>
      <c r="D11" s="123">
        <v>3562550000</v>
      </c>
      <c r="E11" s="123"/>
      <c r="F11" s="123">
        <v>3502420000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Top="1" x14ac:dyDescent="0.15">
      <c r="A12" s="33" t="s">
        <v>109</v>
      </c>
      <c r="B12" s="69"/>
      <c r="D12" s="124"/>
      <c r="E12" s="124"/>
      <c r="F12" s="12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15">
      <c r="A13" s="122" t="s">
        <v>110</v>
      </c>
      <c r="B13" s="71"/>
      <c r="D13" s="115">
        <v>371783000</v>
      </c>
      <c r="E13" s="115"/>
      <c r="F13" s="115">
        <v>295315000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15">
      <c r="A14" s="122" t="s">
        <v>111</v>
      </c>
      <c r="B14" s="71"/>
      <c r="D14" s="55">
        <v>681451000</v>
      </c>
      <c r="E14" s="55"/>
      <c r="F14" s="55">
        <v>744197000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15">
      <c r="A15" s="122" t="s">
        <v>112</v>
      </c>
      <c r="B15" s="71"/>
      <c r="D15" s="55">
        <v>0</v>
      </c>
      <c r="E15" s="55"/>
      <c r="F15" s="55"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15">
      <c r="A16" s="122" t="s">
        <v>113</v>
      </c>
      <c r="B16" s="71"/>
      <c r="D16" s="59">
        <v>153000</v>
      </c>
      <c r="E16" s="59"/>
      <c r="F16" s="59">
        <v>158000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15">
      <c r="A17" s="119" t="s">
        <v>171</v>
      </c>
      <c r="B17" s="71"/>
      <c r="D17" s="125">
        <v>1053387000</v>
      </c>
      <c r="E17" s="125"/>
      <c r="F17" s="125">
        <v>1039670000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15">
      <c r="A18" s="126" t="s">
        <v>170</v>
      </c>
      <c r="B18" s="69"/>
      <c r="D18" s="55">
        <v>17862000</v>
      </c>
      <c r="E18" s="55"/>
      <c r="F18" s="55">
        <v>19753000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15">
      <c r="A19" s="126" t="s">
        <v>114</v>
      </c>
      <c r="B19" s="71"/>
      <c r="D19" s="55">
        <v>1811055000</v>
      </c>
      <c r="E19" s="55"/>
      <c r="F19" s="55">
        <v>1972465000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15">
      <c r="A20" s="126" t="s">
        <v>172</v>
      </c>
      <c r="B20" s="71"/>
      <c r="D20" s="55">
        <v>605311000</v>
      </c>
      <c r="E20" s="55"/>
      <c r="F20" s="55">
        <v>389329000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15">
      <c r="A21" s="126" t="s">
        <v>173</v>
      </c>
      <c r="B21" s="71"/>
      <c r="D21" s="59">
        <v>74935000</v>
      </c>
      <c r="E21" s="59"/>
      <c r="F21" s="59">
        <v>81203000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Bot="1" x14ac:dyDescent="0.2">
      <c r="A22" s="119" t="s">
        <v>115</v>
      </c>
      <c r="B22" s="71"/>
      <c r="D22" s="123">
        <v>3562550000</v>
      </c>
      <c r="E22" s="123"/>
      <c r="F22" s="123">
        <v>3502420000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thickTop="1" x14ac:dyDescent="0.15">
      <c r="A23" s="1"/>
      <c r="B23" s="1"/>
      <c r="D23" s="127"/>
      <c r="E23" s="1"/>
      <c r="F23" s="12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15">
      <c r="A24" s="1"/>
      <c r="B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15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15">
      <c r="A26" s="1"/>
      <c r="B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15">
      <c r="A27" s="1"/>
      <c r="B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15">
      <c r="A28" s="1"/>
      <c r="B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15">
      <c r="A29" s="1"/>
      <c r="B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15">
      <c r="A30" s="1"/>
      <c r="B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15">
      <c r="A31" s="1"/>
      <c r="B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15">
      <c r="A32" s="1"/>
      <c r="B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15">
      <c r="A33" s="1"/>
      <c r="B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15">
      <c r="A34" s="1"/>
      <c r="B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15">
      <c r="A35" s="1"/>
      <c r="B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15">
      <c r="A36" s="1"/>
      <c r="B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15">
      <c r="A37" s="1"/>
      <c r="B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15">
      <c r="A38" s="1"/>
      <c r="B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15">
      <c r="A39" s="1"/>
      <c r="B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15">
      <c r="A40" s="1"/>
      <c r="B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15">
      <c r="A41" s="1"/>
      <c r="B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15">
      <c r="A42" s="1"/>
      <c r="B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15">
      <c r="A43" s="1"/>
      <c r="B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15">
      <c r="A44" s="1"/>
      <c r="B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15">
      <c r="A45" s="1"/>
      <c r="B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15">
      <c r="A46" s="1"/>
      <c r="B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15">
      <c r="A47" s="1"/>
      <c r="B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15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15">
      <c r="A49" s="1"/>
      <c r="B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15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15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15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15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15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15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15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15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15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15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15">
      <c r="A60" s="1"/>
      <c r="B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15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15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15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15">
      <c r="A64" s="1"/>
      <c r="B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15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15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15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15">
      <c r="A68" s="1"/>
      <c r="B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15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15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15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15">
      <c r="A72" s="1"/>
      <c r="B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15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15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15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15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15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15">
      <c r="A78" s="1"/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15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15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15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15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15">
      <c r="A83" s="1"/>
      <c r="B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15">
      <c r="A84" s="1"/>
      <c r="B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15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15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15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15">
      <c r="A88" s="1"/>
      <c r="B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15">
      <c r="A89" s="1"/>
      <c r="B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15">
      <c r="A90" s="1"/>
      <c r="B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15">
      <c r="A91" s="1"/>
      <c r="B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15">
      <c r="A92" s="1"/>
      <c r="B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15">
      <c r="A93" s="1"/>
      <c r="B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15">
      <c r="A94" s="1"/>
      <c r="B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15">
      <c r="E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</sheetData>
  <pageMargins left="0.75" right="0.75" top="1" bottom="1" header="0.5" footer="0.5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0"/>
  <sheetViews>
    <sheetView workbookViewId="0">
      <selection activeCell="A30" sqref="A30"/>
    </sheetView>
  </sheetViews>
  <sheetFormatPr baseColWidth="10" defaultColWidth="13.1640625" defaultRowHeight="13" x14ac:dyDescent="0.15"/>
  <cols>
    <col min="1" max="1" width="3.5" customWidth="1"/>
    <col min="2" max="2" width="82.83203125" customWidth="1"/>
    <col min="3" max="3" width="1.1640625" customWidth="1"/>
    <col min="6" max="6" width="1.1640625" customWidth="1"/>
    <col min="11" max="11" width="1.1640625" customWidth="1"/>
    <col min="14" max="14" width="1.1640625" customWidth="1"/>
    <col min="15" max="15" width="32.5" customWidth="1"/>
  </cols>
  <sheetData>
    <row r="1" spans="1:23" ht="13.25" customHeight="1" x14ac:dyDescent="0.15">
      <c r="A1" s="12"/>
      <c r="B1" s="12"/>
      <c r="C1" s="91"/>
      <c r="D1" s="168">
        <v>2024</v>
      </c>
      <c r="E1" s="169"/>
      <c r="F1" s="11"/>
      <c r="G1" s="168">
        <v>2023</v>
      </c>
      <c r="H1" s="169"/>
      <c r="I1" s="169"/>
      <c r="J1" s="169"/>
      <c r="K1" s="11"/>
      <c r="L1" s="168">
        <v>2022</v>
      </c>
      <c r="M1" s="169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25" customHeight="1" x14ac:dyDescent="0.15">
      <c r="A2" s="170" t="s">
        <v>116</v>
      </c>
      <c r="B2" s="170"/>
      <c r="C2" s="91"/>
      <c r="D2" s="13" t="s">
        <v>6</v>
      </c>
      <c r="E2" s="13" t="s">
        <v>7</v>
      </c>
      <c r="F2" s="50"/>
      <c r="G2" s="13" t="s">
        <v>8</v>
      </c>
      <c r="H2" s="13" t="s">
        <v>9</v>
      </c>
      <c r="I2" s="13" t="s">
        <v>10</v>
      </c>
      <c r="J2" s="13" t="s">
        <v>11</v>
      </c>
      <c r="K2" s="50"/>
      <c r="L2" s="13" t="s">
        <v>12</v>
      </c>
      <c r="M2" s="13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4.25" customHeight="1" x14ac:dyDescent="0.15">
      <c r="A3" s="165" t="s">
        <v>16</v>
      </c>
      <c r="B3" s="165"/>
      <c r="C3" s="19"/>
      <c r="D3" s="128">
        <v>76763000</v>
      </c>
      <c r="E3" s="128">
        <v>-44288000</v>
      </c>
      <c r="F3" s="51"/>
      <c r="G3" s="128">
        <v>100607000</v>
      </c>
      <c r="H3" s="128">
        <v>261828000</v>
      </c>
      <c r="I3" s="128">
        <v>-22411000</v>
      </c>
      <c r="J3" s="128">
        <v>-212473000</v>
      </c>
      <c r="K3" s="51"/>
      <c r="L3" s="128">
        <v>-19356000</v>
      </c>
      <c r="M3" s="128">
        <v>-63273000</v>
      </c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4.25" customHeight="1" x14ac:dyDescent="0.15">
      <c r="A4" s="167" t="s">
        <v>117</v>
      </c>
      <c r="B4" s="167"/>
      <c r="C4" s="22"/>
      <c r="D4" s="58">
        <v>5426000</v>
      </c>
      <c r="E4" s="58">
        <v>-3338000</v>
      </c>
      <c r="F4" s="53"/>
      <c r="G4" s="58">
        <v>7627000</v>
      </c>
      <c r="H4" s="58">
        <v>19918000</v>
      </c>
      <c r="I4" s="58">
        <v>-1745000</v>
      </c>
      <c r="J4" s="58">
        <v>-16662000</v>
      </c>
      <c r="K4" s="53"/>
      <c r="L4" s="58">
        <v>-1583000</v>
      </c>
      <c r="M4" s="58">
        <v>-4834000</v>
      </c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4.25" customHeight="1" x14ac:dyDescent="0.15">
      <c r="A5" s="173" t="s">
        <v>118</v>
      </c>
      <c r="B5" s="173"/>
      <c r="C5" s="19"/>
      <c r="D5" s="129">
        <f>SUM(D3:D4)</f>
        <v>82189000</v>
      </c>
      <c r="E5" s="129">
        <f>SUM(E3:E4)</f>
        <v>-47626000</v>
      </c>
      <c r="F5" s="51"/>
      <c r="G5" s="129">
        <f>SUM(G3:G4)</f>
        <v>108234000</v>
      </c>
      <c r="H5" s="129">
        <f>SUM(H3:H4)</f>
        <v>281746000</v>
      </c>
      <c r="I5" s="129">
        <f>SUM(I3:I4)</f>
        <v>-24156000</v>
      </c>
      <c r="J5" s="129">
        <f>SUM(J3:J4)</f>
        <v>-229135000</v>
      </c>
      <c r="K5" s="51"/>
      <c r="L5" s="129">
        <f>SUM(L3:L4)</f>
        <v>-20939000</v>
      </c>
      <c r="M5" s="129">
        <f>SUM(M3:M4)</f>
        <v>-68107000</v>
      </c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4.25" customHeight="1" x14ac:dyDescent="0.15">
      <c r="A6" s="69"/>
      <c r="B6" s="69"/>
      <c r="C6" s="69"/>
      <c r="D6" s="120"/>
      <c r="E6" s="120"/>
      <c r="F6" s="69"/>
      <c r="G6" s="120"/>
      <c r="H6" s="120"/>
      <c r="I6" s="120"/>
      <c r="J6" s="120"/>
      <c r="K6" s="69"/>
      <c r="L6" s="120"/>
      <c r="M6" s="120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4.25" customHeight="1" x14ac:dyDescent="0.15">
      <c r="A7" s="175" t="s">
        <v>119</v>
      </c>
      <c r="B7" s="175"/>
      <c r="C7" s="69"/>
      <c r="E7" s="69"/>
      <c r="F7" s="69"/>
      <c r="G7" s="69"/>
      <c r="H7" s="69"/>
      <c r="I7" s="69"/>
      <c r="J7" s="69"/>
      <c r="K7" s="69"/>
      <c r="L7" s="69"/>
      <c r="M7" s="69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15">
      <c r="A8" s="190" t="s">
        <v>174</v>
      </c>
      <c r="B8" s="190"/>
      <c r="C8" s="19"/>
      <c r="D8" s="57">
        <v>5344000</v>
      </c>
      <c r="E8" s="57">
        <v>7556000</v>
      </c>
      <c r="F8" s="51"/>
      <c r="G8" s="57">
        <f>13543000-94000</f>
        <v>13449000</v>
      </c>
      <c r="H8" s="57">
        <f>6583000-68000</f>
        <v>6515000</v>
      </c>
      <c r="I8" s="57">
        <f>7182000-571000</f>
        <v>6611000</v>
      </c>
      <c r="J8" s="57">
        <v>18277000</v>
      </c>
      <c r="K8" s="51"/>
      <c r="L8" s="57">
        <f>22536000-401000</f>
        <v>22135000</v>
      </c>
      <c r="M8" s="57">
        <f>14062000-593000</f>
        <v>13469000</v>
      </c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15">
      <c r="A9" s="189" t="s">
        <v>175</v>
      </c>
      <c r="B9" s="189"/>
      <c r="C9" s="22"/>
      <c r="D9" s="54">
        <v>-13451000</v>
      </c>
      <c r="E9" s="54">
        <v>6463000</v>
      </c>
      <c r="F9" s="53"/>
      <c r="G9" s="54">
        <v>2592000</v>
      </c>
      <c r="H9" s="54">
        <v>-256439000</v>
      </c>
      <c r="I9" s="54">
        <v>11739000</v>
      </c>
      <c r="J9" s="54">
        <v>150921000</v>
      </c>
      <c r="K9" s="53"/>
      <c r="L9" s="54">
        <v>3514000</v>
      </c>
      <c r="M9" s="54">
        <v>-30326000</v>
      </c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25" customHeight="1" x14ac:dyDescent="0.15">
      <c r="A10" s="190" t="s">
        <v>120</v>
      </c>
      <c r="B10" s="190"/>
      <c r="C10" s="19"/>
      <c r="D10" s="57">
        <v>-7813000</v>
      </c>
      <c r="E10" s="57">
        <v>-468000</v>
      </c>
      <c r="F10" s="51"/>
      <c r="G10" s="57">
        <v>-93534000</v>
      </c>
      <c r="H10" s="57">
        <v>-17943000</v>
      </c>
      <c r="I10" s="57">
        <v>-30409000</v>
      </c>
      <c r="J10" s="57">
        <v>-3562000</v>
      </c>
      <c r="K10" s="51"/>
      <c r="L10" s="57">
        <v>-22302000</v>
      </c>
      <c r="M10" s="57">
        <v>2669000</v>
      </c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15">
      <c r="A11" s="189" t="s">
        <v>176</v>
      </c>
      <c r="B11" s="189"/>
      <c r="C11" s="22"/>
      <c r="D11" s="54">
        <v>-75065000</v>
      </c>
      <c r="E11" s="54">
        <v>2686000</v>
      </c>
      <c r="F11" s="53"/>
      <c r="G11" s="54">
        <v>-48338000</v>
      </c>
      <c r="H11" s="54">
        <v>-24874000</v>
      </c>
      <c r="I11" s="54">
        <v>-9974000</v>
      </c>
      <c r="J11" s="54">
        <v>16606000</v>
      </c>
      <c r="K11" s="53"/>
      <c r="L11" s="54">
        <v>-26913000</v>
      </c>
      <c r="M11" s="54">
        <v>-898000</v>
      </c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25" customHeight="1" x14ac:dyDescent="0.15">
      <c r="A12" s="190" t="s">
        <v>121</v>
      </c>
      <c r="B12" s="190"/>
      <c r="C12" s="19"/>
      <c r="D12" s="57">
        <v>17641000</v>
      </c>
      <c r="E12" s="57">
        <v>9214000</v>
      </c>
      <c r="F12" s="51"/>
      <c r="G12" s="57">
        <v>9795000</v>
      </c>
      <c r="H12" s="57">
        <v>14340000</v>
      </c>
      <c r="I12" s="57">
        <v>20691000</v>
      </c>
      <c r="J12" s="57">
        <v>10770000</v>
      </c>
      <c r="K12" s="51"/>
      <c r="L12" s="57">
        <v>7610000</v>
      </c>
      <c r="M12" s="57">
        <v>7824000</v>
      </c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25" customHeight="1" x14ac:dyDescent="0.15">
      <c r="A13" s="189" t="s">
        <v>122</v>
      </c>
      <c r="B13" s="189"/>
      <c r="C13" s="22"/>
      <c r="D13" s="54">
        <v>8097000</v>
      </c>
      <c r="E13" s="54">
        <v>9167000</v>
      </c>
      <c r="F13" s="53"/>
      <c r="G13" s="54">
        <v>9104000</v>
      </c>
      <c r="H13" s="54">
        <v>9319000</v>
      </c>
      <c r="I13" s="54">
        <v>11353000</v>
      </c>
      <c r="J13" s="54">
        <v>6875000</v>
      </c>
      <c r="K13" s="53"/>
      <c r="L13" s="54">
        <v>14129000</v>
      </c>
      <c r="M13" s="54">
        <v>14931000</v>
      </c>
      <c r="N13" s="1"/>
      <c r="O13" s="130"/>
      <c r="P13" s="1"/>
      <c r="Q13" s="1"/>
      <c r="R13" s="1"/>
      <c r="S13" s="1"/>
      <c r="T13" s="1"/>
      <c r="U13" s="1"/>
      <c r="V13" s="1"/>
      <c r="W13" s="1"/>
    </row>
    <row r="14" spans="1:23" ht="14.25" customHeight="1" x14ac:dyDescent="0.15">
      <c r="A14" s="190" t="s">
        <v>123</v>
      </c>
      <c r="B14" s="190"/>
      <c r="C14" s="19"/>
      <c r="D14" s="57">
        <v>584000</v>
      </c>
      <c r="E14" s="57">
        <v>664000</v>
      </c>
      <c r="F14" s="51"/>
      <c r="G14" s="57">
        <v>640000</v>
      </c>
      <c r="H14" s="57">
        <v>660000</v>
      </c>
      <c r="I14" s="57">
        <v>690000</v>
      </c>
      <c r="J14" s="57">
        <v>794000</v>
      </c>
      <c r="K14" s="51"/>
      <c r="L14" s="57">
        <v>1242000</v>
      </c>
      <c r="M14" s="57">
        <v>1288000</v>
      </c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4.25" customHeight="1" x14ac:dyDescent="0.15">
      <c r="A15" s="189" t="s">
        <v>124</v>
      </c>
      <c r="B15" s="189"/>
      <c r="C15" s="22"/>
      <c r="D15" s="54">
        <v>0</v>
      </c>
      <c r="E15" s="54">
        <v>0</v>
      </c>
      <c r="F15" s="53"/>
      <c r="G15" s="54">
        <v>0</v>
      </c>
      <c r="H15" s="54">
        <v>0</v>
      </c>
      <c r="I15" s="54">
        <v>-927000</v>
      </c>
      <c r="J15" s="54">
        <v>0</v>
      </c>
      <c r="K15" s="53"/>
      <c r="L15" s="54">
        <v>0</v>
      </c>
      <c r="M15" s="54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4.25" customHeight="1" x14ac:dyDescent="0.15">
      <c r="A16" s="190" t="s">
        <v>177</v>
      </c>
      <c r="B16" s="190"/>
      <c r="C16" s="131"/>
      <c r="D16" s="57">
        <v>1381000</v>
      </c>
      <c r="E16" s="57">
        <v>456000</v>
      </c>
      <c r="F16" s="51"/>
      <c r="G16" s="57">
        <v>4208000</v>
      </c>
      <c r="H16" s="57">
        <v>5243000</v>
      </c>
      <c r="I16" s="57">
        <v>4080000</v>
      </c>
      <c r="J16" s="57">
        <v>-5902000</v>
      </c>
      <c r="K16" s="51"/>
      <c r="L16" s="57">
        <v>8911000</v>
      </c>
      <c r="M16" s="57">
        <v>-6365000</v>
      </c>
      <c r="N16" s="1"/>
      <c r="O16" s="130"/>
      <c r="P16" s="1"/>
      <c r="Q16" s="1"/>
      <c r="R16" s="1"/>
      <c r="S16" s="1"/>
      <c r="T16" s="1"/>
      <c r="U16" s="1"/>
      <c r="V16" s="1"/>
      <c r="W16" s="1"/>
    </row>
    <row r="17" spans="1:23" ht="14.25" customHeight="1" x14ac:dyDescent="0.15">
      <c r="A17" s="189" t="s">
        <v>178</v>
      </c>
      <c r="B17" s="189"/>
      <c r="C17" s="22"/>
      <c r="D17" s="54">
        <v>722000</v>
      </c>
      <c r="E17" s="54">
        <v>14120000</v>
      </c>
      <c r="F17" s="53"/>
      <c r="G17" s="54">
        <v>11781000</v>
      </c>
      <c r="H17" s="54">
        <v>14051000</v>
      </c>
      <c r="I17" s="54">
        <v>15805000</v>
      </c>
      <c r="J17" s="54">
        <v>26926000</v>
      </c>
      <c r="K17" s="53"/>
      <c r="L17" s="54">
        <v>-5057000</v>
      </c>
      <c r="M17" s="54">
        <v>97559000</v>
      </c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4.25" customHeight="1" x14ac:dyDescent="0.15">
      <c r="A18" s="190" t="s">
        <v>179</v>
      </c>
      <c r="B18" s="190"/>
      <c r="C18" s="19"/>
      <c r="D18" s="132">
        <v>0</v>
      </c>
      <c r="E18" s="132">
        <v>0</v>
      </c>
      <c r="F18" s="51"/>
      <c r="G18" s="132">
        <v>0</v>
      </c>
      <c r="H18" s="132">
        <v>0</v>
      </c>
      <c r="I18" s="132">
        <v>0</v>
      </c>
      <c r="J18" s="132">
        <v>0</v>
      </c>
      <c r="K18" s="51"/>
      <c r="L18" s="132">
        <v>-4635000</v>
      </c>
      <c r="M18" s="132">
        <v>-5340000</v>
      </c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4.25" customHeight="1" x14ac:dyDescent="0.15">
      <c r="A19" s="191" t="s">
        <v>180</v>
      </c>
      <c r="B19" s="191"/>
      <c r="C19" s="22"/>
      <c r="D19" s="133">
        <f>SUM(D5:D18)</f>
        <v>19629000</v>
      </c>
      <c r="E19" s="133">
        <f>SUM(E5:E18)</f>
        <v>2232000</v>
      </c>
      <c r="F19" s="31"/>
      <c r="G19" s="133">
        <f>SUM(G5:G18)</f>
        <v>17931000</v>
      </c>
      <c r="H19" s="133">
        <f>SUM(H5:H18)</f>
        <v>32618000</v>
      </c>
      <c r="I19" s="133">
        <f>SUM(I5:I18)</f>
        <v>5503000</v>
      </c>
      <c r="J19" s="133">
        <f>SUM(J5:J18)</f>
        <v>-7430000</v>
      </c>
      <c r="K19" s="31"/>
      <c r="L19" s="133">
        <f>SUM(L5:L18)</f>
        <v>-22305000</v>
      </c>
      <c r="M19" s="133">
        <f>SUM(M5:M18)</f>
        <v>26704000</v>
      </c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4.25" customHeight="1" x14ac:dyDescent="0.15">
      <c r="A20" s="190" t="s">
        <v>156</v>
      </c>
      <c r="B20" s="190"/>
      <c r="C20" s="19"/>
      <c r="D20" s="57">
        <v>-7551000</v>
      </c>
      <c r="E20" s="57">
        <v>-2301000</v>
      </c>
      <c r="F20" s="51"/>
      <c r="G20" s="57">
        <v>-2084000</v>
      </c>
      <c r="H20" s="57">
        <v>-1994000</v>
      </c>
      <c r="I20" s="57">
        <v>-2087000</v>
      </c>
      <c r="J20" s="57">
        <v>-2332000</v>
      </c>
      <c r="K20" s="51"/>
      <c r="L20" s="57">
        <v>-3937000</v>
      </c>
      <c r="M20" s="57">
        <v>-11293000</v>
      </c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15">
      <c r="A21" s="189" t="s">
        <v>181</v>
      </c>
      <c r="B21" s="189"/>
      <c r="C21" s="22"/>
      <c r="D21" s="54">
        <v>-186000</v>
      </c>
      <c r="E21" s="54">
        <v>-99000</v>
      </c>
      <c r="F21" s="53"/>
      <c r="G21" s="54">
        <v>0</v>
      </c>
      <c r="H21" s="54">
        <v>-27927000</v>
      </c>
      <c r="I21" s="54">
        <v>0</v>
      </c>
      <c r="J21" s="54">
        <v>0</v>
      </c>
      <c r="K21" s="53"/>
      <c r="L21" s="54">
        <v>-12377000</v>
      </c>
      <c r="M21" s="54">
        <v>-20258000</v>
      </c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4.25" customHeight="1" x14ac:dyDescent="0.15">
      <c r="A22" s="190" t="s">
        <v>44</v>
      </c>
      <c r="B22" s="190"/>
      <c r="C22" s="19"/>
      <c r="D22" s="57">
        <v>-3094000</v>
      </c>
      <c r="E22" s="57">
        <v>-4375000</v>
      </c>
      <c r="F22" s="51"/>
      <c r="G22" s="57">
        <v>-5806000</v>
      </c>
      <c r="H22" s="57">
        <v>-6436000</v>
      </c>
      <c r="I22" s="57">
        <v>-10720000</v>
      </c>
      <c r="J22" s="57">
        <v>94000</v>
      </c>
      <c r="K22" s="51"/>
      <c r="L22" s="57">
        <v>-8414000</v>
      </c>
      <c r="M22" s="57">
        <v>-9444000</v>
      </c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4.25" customHeight="1" x14ac:dyDescent="0.15">
      <c r="A23" s="189" t="s">
        <v>45</v>
      </c>
      <c r="B23" s="189"/>
      <c r="C23" s="22"/>
      <c r="D23" s="54">
        <v>0</v>
      </c>
      <c r="E23" s="54">
        <v>0</v>
      </c>
      <c r="F23" s="53"/>
      <c r="G23" s="54">
        <v>0</v>
      </c>
      <c r="H23" s="54">
        <v>0</v>
      </c>
      <c r="I23" s="54">
        <v>0</v>
      </c>
      <c r="J23" s="54">
        <v>0</v>
      </c>
      <c r="K23" s="53"/>
      <c r="L23" s="54">
        <v>0</v>
      </c>
      <c r="M23" s="54">
        <v>0</v>
      </c>
    </row>
    <row r="24" spans="1:23" ht="14.25" customHeight="1" x14ac:dyDescent="0.15">
      <c r="A24" s="190" t="s">
        <v>46</v>
      </c>
      <c r="B24" s="190"/>
      <c r="C24" s="19"/>
      <c r="D24" s="57">
        <v>17177000</v>
      </c>
      <c r="E24" s="57">
        <v>19162000</v>
      </c>
      <c r="F24" s="51"/>
      <c r="G24" s="57">
        <v>19184000</v>
      </c>
      <c r="H24" s="57">
        <v>19261000</v>
      </c>
      <c r="I24" s="57">
        <v>19592000</v>
      </c>
      <c r="J24" s="57">
        <v>21948000</v>
      </c>
      <c r="K24" s="51"/>
      <c r="L24" s="57">
        <v>22062000</v>
      </c>
      <c r="M24" s="57">
        <v>24074000</v>
      </c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4.25" customHeight="1" x14ac:dyDescent="0.15">
      <c r="A25" s="189" t="s">
        <v>47</v>
      </c>
      <c r="B25" s="189"/>
      <c r="C25" s="22"/>
      <c r="D25" s="54">
        <v>0</v>
      </c>
      <c r="E25" s="54">
        <v>3698000</v>
      </c>
      <c r="F25" s="53"/>
      <c r="G25" s="54">
        <v>617000</v>
      </c>
      <c r="H25" s="54">
        <v>1668000</v>
      </c>
      <c r="I25" s="54">
        <v>5384000</v>
      </c>
      <c r="J25" s="54">
        <v>1045000</v>
      </c>
      <c r="K25" s="53"/>
      <c r="L25" s="54">
        <v>1767000</v>
      </c>
      <c r="M25" s="54">
        <v>3444000</v>
      </c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4.25" customHeight="1" x14ac:dyDescent="0.15">
      <c r="A26" s="190" t="s">
        <v>125</v>
      </c>
      <c r="B26" s="190"/>
      <c r="C26" s="19"/>
      <c r="D26" s="57">
        <v>-7000</v>
      </c>
      <c r="E26" s="57">
        <v>1246000</v>
      </c>
      <c r="F26" s="51"/>
      <c r="G26" s="57">
        <v>-3921000</v>
      </c>
      <c r="H26" s="57">
        <v>59000</v>
      </c>
      <c r="I26" s="57">
        <v>2770000</v>
      </c>
      <c r="J26" s="57">
        <v>1098000</v>
      </c>
      <c r="K26" s="51"/>
      <c r="L26" s="57">
        <v>30341000</v>
      </c>
      <c r="M26" s="57">
        <v>-7838000</v>
      </c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4.25" customHeight="1" x14ac:dyDescent="0.15">
      <c r="A27" s="189" t="s">
        <v>49</v>
      </c>
      <c r="B27" s="189"/>
      <c r="C27" s="22"/>
      <c r="D27" s="54">
        <v>0</v>
      </c>
      <c r="E27" s="54">
        <v>0</v>
      </c>
      <c r="F27" s="53"/>
      <c r="G27" s="54">
        <v>516000</v>
      </c>
      <c r="H27" s="54">
        <v>1155000</v>
      </c>
      <c r="I27" s="54">
        <v>1165000</v>
      </c>
      <c r="J27" s="54">
        <v>915000</v>
      </c>
      <c r="K27" s="53"/>
      <c r="L27" s="54">
        <v>2643000</v>
      </c>
      <c r="M27" s="54">
        <v>2399000</v>
      </c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4.25" customHeight="1" x14ac:dyDescent="0.15">
      <c r="A28" s="190" t="s">
        <v>157</v>
      </c>
      <c r="B28" s="190"/>
      <c r="C28" s="19"/>
      <c r="D28" s="132">
        <v>0</v>
      </c>
      <c r="E28" s="132">
        <v>0</v>
      </c>
      <c r="F28" s="51"/>
      <c r="G28" s="132">
        <v>0</v>
      </c>
      <c r="H28" s="132">
        <v>0</v>
      </c>
      <c r="I28" s="132">
        <v>0</v>
      </c>
      <c r="J28" s="132">
        <v>0</v>
      </c>
      <c r="K28" s="51"/>
      <c r="L28" s="132">
        <v>-2002000</v>
      </c>
      <c r="M28" s="132">
        <v>-1300000</v>
      </c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4.25" customHeight="1" x14ac:dyDescent="0.15">
      <c r="A29" s="191" t="s">
        <v>182</v>
      </c>
      <c r="B29" s="191"/>
      <c r="C29" s="22"/>
      <c r="D29" s="134">
        <f>SUM(D19:D28)</f>
        <v>25968000</v>
      </c>
      <c r="E29" s="134">
        <f>SUM(E19:E28)</f>
        <v>19563000</v>
      </c>
      <c r="F29" s="31"/>
      <c r="G29" s="134">
        <f>SUM(G19:G28)</f>
        <v>26437000</v>
      </c>
      <c r="H29" s="134">
        <f>SUM(H19:H28)</f>
        <v>18404000</v>
      </c>
      <c r="I29" s="134">
        <f>SUM(I19:I28)</f>
        <v>21607000</v>
      </c>
      <c r="J29" s="134">
        <f>SUM(J19:J28)</f>
        <v>15338000</v>
      </c>
      <c r="K29" s="31"/>
      <c r="L29" s="134">
        <f>SUM(L19:L28)</f>
        <v>7778000</v>
      </c>
      <c r="M29" s="134">
        <f>SUM(M19:M28)</f>
        <v>6488000</v>
      </c>
      <c r="N29" s="32"/>
      <c r="O29" s="32"/>
      <c r="P29" s="1"/>
      <c r="Q29" s="1"/>
      <c r="R29" s="1"/>
      <c r="S29" s="1"/>
      <c r="T29" s="1"/>
      <c r="U29" s="1"/>
      <c r="V29" s="1"/>
      <c r="W29" s="1"/>
    </row>
    <row r="30" spans="1:23" ht="15" customHeight="1" x14ac:dyDescent="0.15">
      <c r="A30" s="32"/>
      <c r="B30" s="32"/>
      <c r="C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1"/>
      <c r="Q30" s="1"/>
      <c r="R30" s="1"/>
      <c r="S30" s="1"/>
      <c r="T30" s="1"/>
      <c r="U30" s="1"/>
      <c r="V30" s="1"/>
      <c r="W30" s="1"/>
    </row>
  </sheetData>
  <mergeCells count="30">
    <mergeCell ref="A8:B8"/>
    <mergeCell ref="D1:E1"/>
    <mergeCell ref="G1:J1"/>
    <mergeCell ref="L1:M1"/>
    <mergeCell ref="A9:B9"/>
    <mergeCell ref="A2:B2"/>
    <mergeCell ref="A3:B3"/>
    <mergeCell ref="A4:B4"/>
    <mergeCell ref="A5:B5"/>
    <mergeCell ref="A7:B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3:B23"/>
    <mergeCell ref="A25:B25"/>
    <mergeCell ref="A26:B26"/>
    <mergeCell ref="A27:B27"/>
    <mergeCell ref="A28:B28"/>
    <mergeCell ref="A29:B29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2"/>
  <sheetViews>
    <sheetView showRuler="0" workbookViewId="0">
      <selection activeCell="K21" sqref="K21"/>
    </sheetView>
  </sheetViews>
  <sheetFormatPr baseColWidth="10" defaultColWidth="13.1640625" defaultRowHeight="13" x14ac:dyDescent="0.15"/>
  <cols>
    <col min="1" max="1" width="6.33203125" customWidth="1"/>
    <col min="2" max="2" width="59.5" customWidth="1"/>
    <col min="5" max="5" width="3.33203125" customWidth="1"/>
    <col min="10" max="10" width="2.83203125" customWidth="1"/>
  </cols>
  <sheetData>
    <row r="1" spans="1:14" ht="15" customHeight="1" x14ac:dyDescent="0.15">
      <c r="C1" s="201" t="s">
        <v>126</v>
      </c>
      <c r="D1" s="202"/>
      <c r="E1" s="32"/>
      <c r="F1" s="201" t="s">
        <v>127</v>
      </c>
      <c r="G1" s="202"/>
      <c r="H1" s="202"/>
      <c r="I1" s="202"/>
      <c r="J1" s="32"/>
      <c r="K1" s="201" t="s">
        <v>128</v>
      </c>
      <c r="L1" s="202"/>
      <c r="M1" s="1"/>
      <c r="N1" s="1"/>
    </row>
    <row r="2" spans="1:14" ht="12.5" customHeight="1" x14ac:dyDescent="0.15">
      <c r="A2" s="203" t="s">
        <v>39</v>
      </c>
      <c r="B2" s="203"/>
      <c r="C2" s="135" t="s">
        <v>6</v>
      </c>
      <c r="D2" s="135" t="s">
        <v>7</v>
      </c>
      <c r="F2" s="135" t="s">
        <v>8</v>
      </c>
      <c r="G2" s="135" t="s">
        <v>9</v>
      </c>
      <c r="H2" s="135" t="s">
        <v>10</v>
      </c>
      <c r="I2" s="135" t="s">
        <v>11</v>
      </c>
      <c r="K2" s="135" t="s">
        <v>12</v>
      </c>
      <c r="L2" s="135" t="s">
        <v>13</v>
      </c>
      <c r="M2" s="1"/>
    </row>
    <row r="3" spans="1:14" ht="15" customHeight="1" x14ac:dyDescent="0.15">
      <c r="A3" s="198" t="s">
        <v>129</v>
      </c>
      <c r="B3" s="198"/>
      <c r="C3" s="32"/>
      <c r="D3" s="32"/>
      <c r="F3" s="32"/>
      <c r="G3" s="32"/>
      <c r="H3" s="32"/>
      <c r="I3" s="32"/>
      <c r="K3" s="32"/>
      <c r="L3" s="32"/>
    </row>
    <row r="4" spans="1:14" ht="15" customHeight="1" x14ac:dyDescent="0.15">
      <c r="A4" s="192" t="s">
        <v>130</v>
      </c>
      <c r="B4" s="192"/>
      <c r="C4" s="136">
        <v>78605000</v>
      </c>
      <c r="D4" s="136">
        <v>72955000</v>
      </c>
      <c r="E4" s="64"/>
      <c r="F4" s="136">
        <v>74009000</v>
      </c>
      <c r="G4" s="136">
        <v>65240000</v>
      </c>
      <c r="H4" s="136">
        <v>65742000</v>
      </c>
      <c r="I4" s="136">
        <v>59126000</v>
      </c>
      <c r="J4" s="64"/>
      <c r="K4" s="136">
        <v>44255000</v>
      </c>
      <c r="L4" s="136">
        <v>41263000</v>
      </c>
    </row>
    <row r="5" spans="1:14" ht="15" customHeight="1" x14ac:dyDescent="0.15">
      <c r="A5" s="193" t="s">
        <v>183</v>
      </c>
      <c r="B5" s="193"/>
      <c r="C5" s="137">
        <v>84000</v>
      </c>
      <c r="D5" s="137">
        <v>471000</v>
      </c>
      <c r="E5" s="62"/>
      <c r="F5" s="137">
        <v>385000</v>
      </c>
      <c r="G5" s="137">
        <v>818000</v>
      </c>
      <c r="H5" s="137">
        <v>856000</v>
      </c>
      <c r="I5" s="137">
        <v>972000</v>
      </c>
      <c r="J5" s="62"/>
      <c r="K5" s="137">
        <v>1017000</v>
      </c>
      <c r="L5" s="137">
        <v>776000</v>
      </c>
    </row>
    <row r="6" spans="1:14" ht="15" customHeight="1" x14ac:dyDescent="0.15">
      <c r="A6" s="196" t="s">
        <v>184</v>
      </c>
      <c r="B6" s="196"/>
      <c r="C6" s="138">
        <v>-1000</v>
      </c>
      <c r="D6" s="138">
        <v>-635000</v>
      </c>
      <c r="E6" s="64"/>
      <c r="F6" s="138">
        <v>0</v>
      </c>
      <c r="G6" s="138">
        <v>0</v>
      </c>
      <c r="H6" s="138">
        <v>0</v>
      </c>
      <c r="I6" s="138">
        <v>0</v>
      </c>
      <c r="J6" s="64"/>
      <c r="K6" s="138">
        <v>0</v>
      </c>
      <c r="L6" s="138">
        <v>0</v>
      </c>
    </row>
    <row r="7" spans="1:14" ht="15" customHeight="1" x14ac:dyDescent="0.15">
      <c r="A7" s="200" t="s">
        <v>131</v>
      </c>
      <c r="B7" s="200"/>
      <c r="C7" s="151">
        <f>SUBTOTAL(9,C4:C6)</f>
        <v>78688000</v>
      </c>
      <c r="D7" s="151">
        <f>SUBTOTAL(9,D4:D6)</f>
        <v>72791000</v>
      </c>
      <c r="E7" s="139"/>
      <c r="F7" s="151">
        <f>SUBTOTAL(9,F4:F6)</f>
        <v>74394000</v>
      </c>
      <c r="G7" s="151">
        <f>SUBTOTAL(9,G4:G6)</f>
        <v>66058000</v>
      </c>
      <c r="H7" s="151">
        <f>SUBTOTAL(9,H4:H6)</f>
        <v>66598000</v>
      </c>
      <c r="I7" s="151">
        <f>SUBTOTAL(9,I4:I6)</f>
        <v>60098000</v>
      </c>
      <c r="J7" s="139"/>
      <c r="K7" s="151">
        <f>SUBTOTAL(9,K4:K6)</f>
        <v>45272000</v>
      </c>
      <c r="L7" s="151">
        <f>SUBTOTAL(9,L4:L6)</f>
        <v>42039000</v>
      </c>
    </row>
    <row r="8" spans="1:14" ht="15" customHeight="1" x14ac:dyDescent="0.15">
      <c r="A8" s="32"/>
      <c r="B8" s="1"/>
      <c r="C8" s="140"/>
      <c r="D8" s="140"/>
      <c r="F8" s="140"/>
      <c r="G8" s="140"/>
      <c r="H8" s="140"/>
      <c r="I8" s="140"/>
      <c r="K8" s="140"/>
      <c r="L8" s="140"/>
    </row>
    <row r="9" spans="1:14" ht="15" customHeight="1" x14ac:dyDescent="0.15">
      <c r="A9" s="198" t="s">
        <v>132</v>
      </c>
      <c r="B9" s="198"/>
      <c r="C9" s="141"/>
      <c r="D9" s="141"/>
      <c r="F9" s="141"/>
      <c r="G9" s="141"/>
      <c r="H9" s="141"/>
      <c r="I9" s="141"/>
      <c r="K9" s="141"/>
      <c r="L9" s="141"/>
    </row>
    <row r="10" spans="1:14" ht="15" customHeight="1" x14ac:dyDescent="0.15">
      <c r="A10" s="192" t="s">
        <v>133</v>
      </c>
      <c r="B10" s="192"/>
      <c r="C10" s="136">
        <v>51661000</v>
      </c>
      <c r="D10" s="136">
        <v>51184000</v>
      </c>
      <c r="E10" s="64"/>
      <c r="F10" s="136">
        <v>49748000</v>
      </c>
      <c r="G10" s="136">
        <v>53116000</v>
      </c>
      <c r="H10" s="136">
        <v>56557000</v>
      </c>
      <c r="I10" s="136">
        <v>47471000</v>
      </c>
      <c r="J10" s="64"/>
      <c r="K10" s="136">
        <v>41633000</v>
      </c>
      <c r="L10" s="136">
        <v>34970000</v>
      </c>
    </row>
    <row r="11" spans="1:14" ht="15" customHeight="1" x14ac:dyDescent="0.15">
      <c r="A11" s="193" t="s">
        <v>134</v>
      </c>
      <c r="B11" s="193"/>
      <c r="C11" s="137">
        <v>-17641000</v>
      </c>
      <c r="D11" s="137">
        <v>-9214000</v>
      </c>
      <c r="E11" s="62"/>
      <c r="F11" s="137">
        <v>-9795000</v>
      </c>
      <c r="G11" s="137">
        <v>-14340000</v>
      </c>
      <c r="H11" s="137">
        <v>-20691000</v>
      </c>
      <c r="I11" s="137">
        <v>-10770000</v>
      </c>
      <c r="J11" s="62"/>
      <c r="K11" s="137">
        <v>-7610000</v>
      </c>
      <c r="L11" s="137">
        <v>-7824000</v>
      </c>
    </row>
    <row r="12" spans="1:14" ht="15.75" customHeight="1" x14ac:dyDescent="0.15">
      <c r="A12" s="196" t="s">
        <v>185</v>
      </c>
      <c r="B12" s="196"/>
      <c r="C12" s="142">
        <v>1238000</v>
      </c>
      <c r="D12" s="142">
        <v>185000</v>
      </c>
      <c r="E12" s="64"/>
      <c r="F12" s="142">
        <v>1583000</v>
      </c>
      <c r="G12" s="142">
        <v>0</v>
      </c>
      <c r="H12" s="142">
        <v>619000</v>
      </c>
      <c r="I12" s="142">
        <v>14000</v>
      </c>
      <c r="J12" s="64"/>
      <c r="K12" s="142">
        <v>0</v>
      </c>
      <c r="L12" s="142">
        <v>0</v>
      </c>
    </row>
    <row r="13" spans="1:14" ht="15" customHeight="1" x14ac:dyDescent="0.15">
      <c r="A13" s="193" t="s">
        <v>186</v>
      </c>
      <c r="B13" s="193"/>
      <c r="C13" s="143">
        <v>386000</v>
      </c>
      <c r="D13" s="143">
        <v>-5262000</v>
      </c>
      <c r="E13" s="62"/>
      <c r="F13" s="143">
        <v>-10359000</v>
      </c>
      <c r="G13" s="143">
        <v>-4460000</v>
      </c>
      <c r="H13" s="143">
        <v>-4603000</v>
      </c>
      <c r="I13" s="143">
        <v>-8136000</v>
      </c>
      <c r="J13" s="62"/>
      <c r="K13" s="143">
        <v>-9808000</v>
      </c>
      <c r="L13" s="143">
        <v>-2990000</v>
      </c>
    </row>
    <row r="14" spans="1:14" ht="15" customHeight="1" x14ac:dyDescent="0.15">
      <c r="A14" s="197" t="s">
        <v>135</v>
      </c>
      <c r="B14" s="197"/>
      <c r="C14" s="152">
        <f>SUM(C10:C13)</f>
        <v>35644000</v>
      </c>
      <c r="D14" s="152">
        <f>SUM(D10:D13)</f>
        <v>36893000</v>
      </c>
      <c r="E14" s="153"/>
      <c r="F14" s="152">
        <f>SUM(F10:F13)</f>
        <v>31177000</v>
      </c>
      <c r="G14" s="152">
        <f>SUM(G10:G13)</f>
        <v>34316000</v>
      </c>
      <c r="H14" s="152">
        <f>SUM(H10:H13)</f>
        <v>31882000</v>
      </c>
      <c r="I14" s="152">
        <f>SUM(I10:I13)</f>
        <v>28579000</v>
      </c>
      <c r="J14" s="153"/>
      <c r="K14" s="152">
        <f>SUM(K10:K13)</f>
        <v>24215000</v>
      </c>
      <c r="L14" s="152">
        <f>SUM(L10:L13)</f>
        <v>24156000</v>
      </c>
    </row>
    <row r="15" spans="1:14" ht="15" customHeight="1" x14ac:dyDescent="0.15">
      <c r="A15" s="32"/>
      <c r="B15" s="1"/>
      <c r="C15" s="140"/>
      <c r="D15" s="140"/>
      <c r="F15" s="140"/>
      <c r="G15" s="140"/>
      <c r="H15" s="140"/>
      <c r="I15" s="140"/>
      <c r="K15" s="140"/>
      <c r="L15" s="140"/>
    </row>
    <row r="16" spans="1:14" ht="15" customHeight="1" x14ac:dyDescent="0.15">
      <c r="A16" s="198" t="s">
        <v>136</v>
      </c>
      <c r="B16" s="198"/>
      <c r="C16" s="1"/>
      <c r="D16" s="1"/>
      <c r="F16" s="1"/>
      <c r="G16" s="1"/>
      <c r="H16" s="1"/>
      <c r="I16" s="1"/>
      <c r="K16" s="1"/>
      <c r="L16" s="1"/>
    </row>
    <row r="17" spans="1:12" ht="15.75" customHeight="1" x14ac:dyDescent="0.15">
      <c r="A17" s="192" t="s">
        <v>137</v>
      </c>
      <c r="B17" s="192"/>
      <c r="C17" s="136">
        <v>26508000</v>
      </c>
      <c r="D17" s="136">
        <v>24310000</v>
      </c>
      <c r="E17" s="64"/>
      <c r="F17" s="136">
        <v>27244000</v>
      </c>
      <c r="G17" s="136">
        <v>17741000</v>
      </c>
      <c r="H17" s="136">
        <v>21505000</v>
      </c>
      <c r="I17" s="136">
        <v>20447000</v>
      </c>
      <c r="J17" s="64"/>
      <c r="K17" s="136">
        <v>34152000</v>
      </c>
      <c r="L17" s="136">
        <v>27261000</v>
      </c>
    </row>
    <row r="18" spans="1:12" ht="15.75" customHeight="1" x14ac:dyDescent="0.15">
      <c r="A18" s="193" t="s">
        <v>187</v>
      </c>
      <c r="B18" s="193"/>
      <c r="C18" s="137">
        <v>0</v>
      </c>
      <c r="D18" s="137">
        <v>-3698000</v>
      </c>
      <c r="E18" s="62"/>
      <c r="F18" s="137">
        <v>-30000</v>
      </c>
      <c r="G18" s="137">
        <v>-15000</v>
      </c>
      <c r="H18" s="137">
        <v>-3653000</v>
      </c>
      <c r="I18" s="137">
        <v>0</v>
      </c>
      <c r="J18" s="62"/>
      <c r="K18" s="137">
        <v>0</v>
      </c>
      <c r="L18" s="137">
        <v>0</v>
      </c>
    </row>
    <row r="19" spans="1:12" ht="15.75" customHeight="1" x14ac:dyDescent="0.15">
      <c r="A19" s="199" t="s">
        <v>188</v>
      </c>
      <c r="B19" s="199"/>
      <c r="C19" s="155">
        <v>-3284000</v>
      </c>
      <c r="D19" s="155">
        <v>-2143000</v>
      </c>
      <c r="E19" s="156"/>
      <c r="F19" s="155">
        <v>-6178000</v>
      </c>
      <c r="G19" s="155">
        <v>-781000</v>
      </c>
      <c r="H19" s="155">
        <v>-1139000</v>
      </c>
      <c r="I19" s="155">
        <v>-1075000</v>
      </c>
      <c r="J19" s="156"/>
      <c r="K19" s="155">
        <v>-2155000</v>
      </c>
      <c r="L19" s="155">
        <v>-2313000</v>
      </c>
    </row>
    <row r="20" spans="1:12" ht="15.75" customHeight="1" x14ac:dyDescent="0.15">
      <c r="A20" s="195" t="s">
        <v>186</v>
      </c>
      <c r="B20" s="195"/>
      <c r="C20" s="154">
        <v>-6148000</v>
      </c>
      <c r="D20" s="154">
        <v>-2134000</v>
      </c>
      <c r="E20" s="32"/>
      <c r="F20" s="154">
        <v>-3740000</v>
      </c>
      <c r="G20" s="154">
        <v>-2452000</v>
      </c>
      <c r="H20" s="154">
        <v>-2439000</v>
      </c>
      <c r="I20" s="154">
        <v>-2276000</v>
      </c>
      <c r="J20" s="32"/>
      <c r="K20" s="154">
        <v>-16075000</v>
      </c>
      <c r="L20" s="154">
        <v>-11154000</v>
      </c>
    </row>
    <row r="21" spans="1:12" ht="15.75" customHeight="1" thickBot="1" x14ac:dyDescent="0.2">
      <c r="A21" s="194" t="s">
        <v>138</v>
      </c>
      <c r="B21" s="194"/>
      <c r="C21" s="157">
        <f>SUM(C17:C20)</f>
        <v>17076000</v>
      </c>
      <c r="D21" s="157">
        <f>SUM(D17:D20)</f>
        <v>16335000</v>
      </c>
      <c r="E21" s="158"/>
      <c r="F21" s="157">
        <f>SUM(F17:F20)</f>
        <v>17296000</v>
      </c>
      <c r="G21" s="157">
        <f>SUM(G17:G20)</f>
        <v>14493000</v>
      </c>
      <c r="H21" s="157">
        <f>SUM(H17:H20)</f>
        <v>14274000</v>
      </c>
      <c r="I21" s="157">
        <f>SUM(I17:I20)</f>
        <v>17096000</v>
      </c>
      <c r="J21" s="158"/>
      <c r="K21" s="157">
        <f>SUM(K17:K20)</f>
        <v>15922000</v>
      </c>
      <c r="L21" s="157">
        <f>SUM(L17:L20)</f>
        <v>13794000</v>
      </c>
    </row>
    <row r="22" spans="1:12" ht="15" customHeight="1" x14ac:dyDescent="0.15">
      <c r="C22" s="127"/>
      <c r="D22" s="127"/>
      <c r="F22" s="127"/>
      <c r="G22" s="127"/>
      <c r="H22" s="127"/>
      <c r="I22" s="127"/>
      <c r="K22" s="127"/>
      <c r="L22" s="127"/>
    </row>
  </sheetData>
  <mergeCells count="21">
    <mergeCell ref="A6:B6"/>
    <mergeCell ref="A7:B7"/>
    <mergeCell ref="F1:I1"/>
    <mergeCell ref="K1:L1"/>
    <mergeCell ref="A10:B10"/>
    <mergeCell ref="A9:B9"/>
    <mergeCell ref="A2:B2"/>
    <mergeCell ref="C1:D1"/>
    <mergeCell ref="A4:B4"/>
    <mergeCell ref="A3:B3"/>
    <mergeCell ref="A5:B5"/>
    <mergeCell ref="A17:B17"/>
    <mergeCell ref="A18:B18"/>
    <mergeCell ref="A21:B21"/>
    <mergeCell ref="A20:B20"/>
    <mergeCell ref="A11:B11"/>
    <mergeCell ref="A12:B12"/>
    <mergeCell ref="A14:B14"/>
    <mergeCell ref="A13:B13"/>
    <mergeCell ref="A16:B16"/>
    <mergeCell ref="A19:B1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2c3ece-fb00-4898-b4b0-18a31c08de57">
      <Terms xmlns="http://schemas.microsoft.com/office/infopath/2007/PartnerControls"/>
    </lcf76f155ced4ddcb4097134ff3c332f>
    <TaxCatchAll xmlns="1d7d945e-527a-467f-b3f4-c232c4f3d0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4DDEB7180E9F418449BF1599BD47A6" ma:contentTypeVersion="16" ma:contentTypeDescription="Create a new document." ma:contentTypeScope="" ma:versionID="23eecdf81829fba079e63856c54fd7cf">
  <xsd:schema xmlns:xsd="http://www.w3.org/2001/XMLSchema" xmlns:xs="http://www.w3.org/2001/XMLSchema" xmlns:p="http://schemas.microsoft.com/office/2006/metadata/properties" xmlns:ns2="ab2c3ece-fb00-4898-b4b0-18a31c08de57" xmlns:ns3="3fe2f862-63df-4d29-bd03-e8dec8d4d1ad" xmlns:ns4="1d7d945e-527a-467f-b3f4-c232c4f3d0e2" targetNamespace="http://schemas.microsoft.com/office/2006/metadata/properties" ma:root="true" ma:fieldsID="0ef12a1aba9bee13b3643160748e9ae0" ns2:_="" ns3:_="" ns4:_="">
    <xsd:import namespace="ab2c3ece-fb00-4898-b4b0-18a31c08de57"/>
    <xsd:import namespace="3fe2f862-63df-4d29-bd03-e8dec8d4d1ad"/>
    <xsd:import namespace="1d7d945e-527a-467f-b3f4-c232c4f3d0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c3ece-fb00-4898-b4b0-18a31c08d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69412a-26d5-4891-9f86-25620d1c6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e2f862-63df-4d29-bd03-e8dec8d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d945e-527a-467f-b3f4-c232c4f3d0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dbfe556-46b1-404b-b9dc-559524dc813b}" ma:internalName="TaxCatchAll" ma:showField="CatchAllData" ma:web="3fe2f862-63df-4d29-bd03-e8dec8d4d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43EF6-0370-41C5-8AAA-B11296A7D1D2}">
  <ds:schemaRefs>
    <ds:schemaRef ds:uri="3fe2f862-63df-4d29-bd03-e8dec8d4d1a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ab2c3ece-fb00-4898-b4b0-18a31c08de57"/>
    <ds:schemaRef ds:uri="1d7d945e-527a-467f-b3f4-c232c4f3d0e2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F38288-2A0D-4561-9282-722AB8054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1F87D4-BDC8-45D6-ACF4-EFC895A76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2c3ece-fb00-4898-b4b0-18a31c08de57"/>
    <ds:schemaRef ds:uri="3fe2f862-63df-4d29-bd03-e8dec8d4d1ad"/>
    <ds:schemaRef ds:uri="1d7d945e-527a-467f-b3f4-c232c4f3d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17efbc8-38d0-40e1-9b5d-eab17b0c9e05}" enabled="1" method="Standard" siteId="{1fd96b99-ba83-4e88-9406-b196eb21a6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Summary Financial Metrics</vt:lpstr>
      <vt:lpstr>FEEUM FRE and DE</vt:lpstr>
      <vt:lpstr>Fund Performance</vt:lpstr>
      <vt:lpstr>Capitalization</vt:lpstr>
      <vt:lpstr>GP Affiliated Investments</vt:lpstr>
      <vt:lpstr>ER-Balance Sheet</vt:lpstr>
      <vt:lpstr>Non-GAAP Reconciliations</vt:lpstr>
      <vt:lpstr>GAAP Caption Reconciliation</vt:lpstr>
      <vt:lpstr>BS Reconciliation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Stephen Arenholz</cp:lastModifiedBy>
  <cp:revision>2</cp:revision>
  <dcterms:created xsi:type="dcterms:W3CDTF">2024-08-07T17:32:07Z</dcterms:created>
  <dcterms:modified xsi:type="dcterms:W3CDTF">2024-08-07T19:36:52Z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0x010100084DDEB7180E9F418449BF1599BD47A6</vt:lpwstr>
  </property>
</Properties>
</file>